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SunXH\Desktop\北京大学出版社新书数据包——2020.10.12-10.18\"/>
    </mc:Choice>
  </mc:AlternateContent>
  <xr:revisionPtr revIDLastSave="0" documentId="13_ncr:1_{E5419A7A-3A6A-4C9B-93AF-FFB18C1A7C45}" xr6:coauthVersionLast="36" xr6:coauthVersionMax="36" xr10:uidLastSave="{00000000-0000-0000-0000-000000000000}"/>
  <bookViews>
    <workbookView xWindow="0" yWindow="0" windowWidth="28800" windowHeight="11805" xr2:uid="{00000000-000D-0000-FFFF-FFFF00000000}"/>
  </bookViews>
  <sheets>
    <sheet name="新书入库查询-20201019" sheetId="1" r:id="rId1"/>
  </sheets>
  <calcPr calcId="191029"/>
</workbook>
</file>

<file path=xl/calcChain.xml><?xml version="1.0" encoding="utf-8"?>
<calcChain xmlns="http://schemas.openxmlformats.org/spreadsheetml/2006/main">
  <c r="C4" i="1" l="1"/>
  <c r="H4" i="1"/>
  <c r="Q4" i="1"/>
  <c r="C9" i="1"/>
  <c r="H9" i="1"/>
  <c r="Q9" i="1"/>
  <c r="C23" i="1"/>
  <c r="H23" i="1"/>
  <c r="Q23" i="1"/>
  <c r="C5" i="1"/>
  <c r="H5" i="1"/>
  <c r="Q5" i="1"/>
  <c r="C8" i="1"/>
  <c r="H8" i="1"/>
  <c r="Q8" i="1"/>
  <c r="C10" i="1"/>
  <c r="H10" i="1"/>
  <c r="Q10" i="1"/>
  <c r="C11" i="1"/>
  <c r="H11" i="1"/>
  <c r="Q11" i="1"/>
  <c r="C12" i="1"/>
  <c r="H12" i="1"/>
  <c r="Q12" i="1"/>
  <c r="C6" i="1"/>
  <c r="H6" i="1"/>
  <c r="Q6" i="1"/>
  <c r="C2" i="1"/>
  <c r="H2" i="1"/>
  <c r="Q2" i="1"/>
  <c r="C13" i="1"/>
  <c r="H13" i="1"/>
  <c r="Q13" i="1"/>
  <c r="C24" i="1"/>
  <c r="H24" i="1"/>
  <c r="Q24" i="1"/>
  <c r="C25" i="1"/>
  <c r="H25" i="1"/>
  <c r="Q25" i="1"/>
  <c r="C26" i="1"/>
  <c r="H26" i="1"/>
  <c r="Q26" i="1"/>
  <c r="C27" i="1"/>
  <c r="H27" i="1"/>
  <c r="Q27" i="1"/>
  <c r="C28" i="1"/>
  <c r="H28" i="1"/>
  <c r="Q28" i="1"/>
  <c r="C14" i="1"/>
  <c r="H14" i="1"/>
  <c r="Q14" i="1"/>
  <c r="C3" i="1"/>
  <c r="H3" i="1"/>
  <c r="Q3" i="1"/>
  <c r="C29" i="1"/>
  <c r="H29" i="1"/>
  <c r="Q29" i="1"/>
  <c r="C7" i="1"/>
  <c r="H7" i="1"/>
  <c r="Q7" i="1"/>
  <c r="C15" i="1"/>
  <c r="H15" i="1"/>
  <c r="Q15" i="1"/>
  <c r="C16" i="1"/>
  <c r="H16" i="1"/>
  <c r="Q16" i="1"/>
  <c r="C30" i="1"/>
  <c r="H30" i="1"/>
  <c r="Q30" i="1"/>
  <c r="C17" i="1"/>
  <c r="H17" i="1"/>
  <c r="Q17" i="1"/>
  <c r="C18" i="1"/>
  <c r="H18" i="1"/>
  <c r="Q18" i="1"/>
  <c r="C31" i="1"/>
  <c r="H31" i="1"/>
  <c r="Q31" i="1"/>
  <c r="C19" i="1"/>
  <c r="H19" i="1"/>
  <c r="Q19" i="1"/>
  <c r="C20" i="1"/>
  <c r="H20" i="1"/>
  <c r="Q20" i="1"/>
  <c r="C21" i="1"/>
  <c r="H21" i="1"/>
  <c r="Q21" i="1"/>
  <c r="C22" i="1"/>
  <c r="H22" i="1"/>
  <c r="Q22" i="1"/>
</calcChain>
</file>

<file path=xl/sharedStrings.xml><?xml version="1.0" encoding="utf-8"?>
<sst xmlns="http://schemas.openxmlformats.org/spreadsheetml/2006/main" count="364" uniqueCount="230">
  <si>
    <t>bookid</t>
  </si>
  <si>
    <t>书名</t>
  </si>
  <si>
    <t>定价</t>
  </si>
  <si>
    <t>条码</t>
  </si>
  <si>
    <t>制品一级分类</t>
  </si>
  <si>
    <t>销售折扣分类</t>
  </si>
  <si>
    <t>开本</t>
  </si>
  <si>
    <t>出版日期</t>
  </si>
  <si>
    <t>著译者</t>
  </si>
  <si>
    <t>册/包</t>
  </si>
  <si>
    <t>装帧</t>
  </si>
  <si>
    <t>首次入库日期</t>
  </si>
  <si>
    <t>丛书名</t>
  </si>
  <si>
    <t>版次</t>
  </si>
  <si>
    <t>印次</t>
  </si>
  <si>
    <t>统一书号</t>
  </si>
  <si>
    <t>内容简介</t>
  </si>
  <si>
    <t>cip分类</t>
  </si>
  <si>
    <t>主题词</t>
  </si>
  <si>
    <t>从长安到天山：丝绸之路访唐诗</t>
  </si>
  <si>
    <t>参考</t>
  </si>
  <si>
    <t>非教材</t>
  </si>
  <si>
    <t>A5</t>
  </si>
  <si>
    <t>薛天纬</t>
  </si>
  <si>
    <t>平装</t>
  </si>
  <si>
    <t>走进西域丛书</t>
  </si>
  <si>
    <t>ISBN 978-7-301-25539-1/I207.227.42</t>
  </si>
  <si>
    <t>薛天纬教授实地走访西安、兰州、敦煌、嘉峪关、张掖、武威、天水、他地道（翻越天山的车师古道）、吉木尔萨（北庭）、库车（龟兹）、碎叶城等地，探访丝绸之路沿途的唐诗遗迹，考察风土人情古今变迁，追寻壮美河山间留存千年的诗意隽永。作者生于陕西，长期工作、生活于新疆，既对唐代文学有着深厚的学养，研究成果丰硕；又对边塞风土人情有着真实自然的体验，故而讲起唐代边塞文学颇有独到精彩之处。本书并配有作者实地考察拍摄的照片，是一本能够全方位、多角度了解唐诗与丝路文化的大众读物。</t>
  </si>
  <si>
    <t>I207.227.42</t>
  </si>
  <si>
    <t>唐诗－诗歌欣赏</t>
  </si>
  <si>
    <t>英国文学的伦理学批评</t>
  </si>
  <si>
    <t>16流3</t>
  </si>
  <si>
    <t>徐彬</t>
  </si>
  <si>
    <t>文学伦理学批评研究</t>
  </si>
  <si>
    <t>ISBN 978-7-301-29299-0/I561.06</t>
  </si>
  <si>
    <t>《英国文学的伦理学批评》是国家社会科学基金重大项目“文学伦理学批评：理论建构与批评实践研究”五部结项专著中的一部。从公元8世纪左右盎格鲁—撒克逊时期的方言史诗《贝奥武甫》到20—21世纪英国文学界的新人新作，英国文学伦理道德思辨的传统从未改变。本书选取从文艺复兴时期到20世纪后现代、后殖民理论兴起之时的经典英国文学作家、作品为研究对象，以文学伦理学批评为主，结合多种跨学科研究方法，系统、深入地阐释了英国文学针对特定文化审美现象或社会政治经济事件进行伦理道德批判的功能与策略。</t>
  </si>
  <si>
    <t>I561.06</t>
  </si>
  <si>
    <t>英国文学－伦理学－文学评论</t>
  </si>
  <si>
    <t>热力学与统计物理学习题解答（第二版）</t>
  </si>
  <si>
    <t>教材</t>
  </si>
  <si>
    <t>林宗涵</t>
  </si>
  <si>
    <t>无</t>
  </si>
  <si>
    <t>ISBN 978-7-301-30021-3/O414-44</t>
  </si>
  <si>
    <t>本书是供大学本科热力学与统计物理学课程教学使用习题解答以及解题思路讲解，在内容上配合作者的《热力学与统计物理学（第二版）》，在解题的过程中梳理教材中与各章节相配的解题思路、要领，帮助学生通过解题学习和提高。
为配合《热力学与统计物理学（第二版）》所作的增删，《习题解答》第二版也作了相应的修订和增删;第七章新增８题;第八章新增５题;第三章删去２题;第八、十一两章各删去１题.另外,主要参考书目也改为与第二版书一致.。
本书既可配合教材使用，可作为热力学与统计物理学课程的教学参考用书。</t>
  </si>
  <si>
    <t>O414-44</t>
  </si>
  <si>
    <t>热力学－高等学校－题解；统计物理学－高等学校－题解</t>
  </si>
  <si>
    <t>行为金融学通识</t>
  </si>
  <si>
    <t>16流4</t>
  </si>
  <si>
    <t>[美]迈尔·斯塔特曼</t>
  </si>
  <si>
    <t>精装</t>
  </si>
  <si>
    <t>ISBN 978-7-301-30290-3/F830.2</t>
  </si>
  <si>
    <t>迈尔·斯塔特曼是行为金融学领域公认的先驱者和奠基人，极富影响力的投资心理学家之一。他的《行为金融学通识》构建了第二代行为金融学基石，将金融学的分析前提推进至“普通人”，融入关于人们的欲望，以及认知和情绪捷径与错误的知识，是一部写给“普通人”的通识论著，亦是一部逻辑清晰、匠心独到的行为金融学教科书。
书中用通俗易懂的语言，系统介绍了行为金融学的基本理论，帮助读者识别自己的欲望、纠正自己的错误，并改善自己的金融行为，理解市场和投资者的行为规律，更好地做出投资决策。通过大量案例、文献资料，将金融事实和人类行为相结合，向读者展示普通人会犯的行为偏差，揭示了投资人和市场行动背后的经济学、心理学原理。 
本书译者长期从事行为金融学研究工作，编写、翻译多部相关著作，他翻译的《行为金融学通识》透彻、易晓、措辞严谨，兼具学术性和可读性。
本书打开了投资心理学、认知科学和行为金融学的新局面，是踏入行为金融学大门的必读之作。</t>
  </si>
  <si>
    <t>F830.2</t>
  </si>
  <si>
    <t>金融行为 - 基础知识</t>
  </si>
  <si>
    <t>美国法概论(第四版)</t>
  </si>
  <si>
    <t>16流2</t>
  </si>
  <si>
    <t>[美]彼得·海(Peter Hay)</t>
  </si>
  <si>
    <t>世界法学精要</t>
  </si>
  <si>
    <t>ISBN 978-7-301-30616-1/D971.2</t>
  </si>
  <si>
    <t>彼得?海教授拥有美国和德国法学院的教育和研究背景，数十年奔走于英美法系和大陆法系国家之间讲学，熟稔两大法系的制度和法理。他深谙大陆法系读者之需，从宏阔的视野提炼复杂如迷宫般的美国法，去繁举要，荟萃精义。
美国法的历史脉络和现行规则，热点问题和发展趋势，联邦法与州法、州法之间以及欧美制度的差异及其缘由，美国法律发展面临的各种挑战和学界的争议等斑斓纷呈的多个方面被作者巧妙地融为一体。
本书新版有了大幅度的变化：所有的“参考书目”均已更新，数百个脚注俱经修改，正文内容变化也颇为显著。借助本书的妥适引导，读者可以快速把握美国某个法律领域的制度架构。作者还善于扬己之长并关注商业法律实务之需，侧重于民商法和民事诉讼法，同时也未忽略必要的公法等。这一特色可使本书与坊间侧重公法的美国法著作相得益彰。</t>
  </si>
  <si>
    <t>D971.2</t>
  </si>
  <si>
    <t>法律－概论－美国</t>
  </si>
  <si>
    <t>行政裁量基准运作原理重述</t>
  </si>
  <si>
    <t>熊樟林</t>
  </si>
  <si>
    <t>ISBN 978-7-301-30951-3/D912.104</t>
  </si>
  <si>
    <t>本书结合裁量基准的新发展，揭示了现行概念存在的逻辑问题，重新定义裁量基准的概念内涵；梳理裁量基准在非行政处罚领域内的新发展，以及其给现行理论体系造成的冲击，并出具了相应的应对策略；准确定位裁量基准的控权逻辑，明确裁量基准有限的制度功能，纠正现行错误认识；重新解释裁量基准的法律效力，揭示现有认识的弊端与不足，指出裁量基准真实的法律效力；出具裁量基准的适用规则，尤其是明确行政机关不适用裁量基准的基本规则；提供裁量基准司法审查的基本立场和路径，明确法院的基本角色。
相较于现有研究，本书主要具有如下特色：（1）本书是对现有研究的理论更新，添加了诸如“非行政处罚类裁量基准”“裁量基准的适用规则”等不同的研究素材和研究对象，这是现有研究尚未涉及的，是一项全新的理论命题；（2）本书是对现有研究的批判，从裁量基准的概念内涵，到裁量基准的控权逻辑，再到裁量基准的法律效力，本书系统性地指出了现有研究存在的根本性错误，并提出了相应的解决方案，这是对现有研究的知识更正，是一次重要的理论深化和理论更迭。
在研究价值上，体现在如下两个方面：（1）在理论层面，有利于纠正现有错误认识，提供新的研究对象，弥补理论空白，从而推进裁量基准理论研究的更新，培育新的理论增长点；（2）在实践层面，有利于拓展研究视野，扩大研究范围，关注裁量基准的新发展，提高现实关照，从而为现行实践提供理论方案和执法指南。</t>
  </si>
  <si>
    <t>D912.104</t>
  </si>
  <si>
    <t>行政法－研究</t>
  </si>
  <si>
    <t>乾嘉考据学研究（增订本）</t>
  </si>
  <si>
    <t>漆永祥</t>
  </si>
  <si>
    <t>ISBN 978-7-301-31109-7/K092.49</t>
  </si>
  <si>
    <t>《乾嘉考据学研究》是作者的博士学位论文，经修改后收入中国社会科学院博士论文文库，于1998年由中国社会科学出版社出版，获得学界广泛好评。原书早已售罄。此次增订，作者在原有十章的基础上新增五章，对乾嘉考据学家的事功之学、乾嘉考据学家与桐城派之间的关系、《四库全书》的文献价值等乾嘉考据学与清代学术史上的重大议题以及江藩《汉学师承记》与方东树《汉学商兑》两部乾嘉考据学研究史中的代表性著作进行了较为深入的探研，既展现了二十年来作者在此研究领域的新探索、新思考，又与原书十章形成相配相补的关系，有助于读者更进一步地认识与理解乾嘉考据学，对相关学术研究大有裨益。另外，增订本也对原书中的一些错误进行了订正。
本书将学术史研究与古典文献学研究相结合，对乾嘉考据学的名称、成因、派别、方法、代表人物、学术思想、成就得失及学术地位等，进行了纵深全面的考察，并对该学术领域的一系列重要问题提出了新的见解。作者在学术观点的提出及论证材料的运用上，遵信清儒实事求是、注重佐证的治学方法与原则，有的放矢，不为空言。在力图历史地、真实地对乾嘉考据学进行细密梳理与明辨确论的同时，也试图使读者对其学的全貌及一些重大问题、学术特征等获得具体而切实的了解。</t>
  </si>
  <si>
    <t>K092.49</t>
  </si>
  <si>
    <t>考据学－研究－中国－清代</t>
  </si>
  <si>
    <t>打开中国视野——当代文学与思想论集</t>
  </si>
  <si>
    <t>贺桂梅</t>
  </si>
  <si>
    <t>向度批评家丛书</t>
  </si>
  <si>
    <t>ISBN 978-7-301-31247-6/I206.7</t>
  </si>
  <si>
    <t>本书以如何"叙述中国"作为基本问题意识，总体性地探讨当代文学与思想领域在建构中国主体性方面的书写路径和历史脉络。这里所谓中国视野，既不是强调民族（国家）主义论述，也不是突出中国问题的特殊性，而是瞩目于当代中国文学与思想实践的地缘政治场域和主体性诉求，以及由此形成的批判性历史经验与理论创新的可能性。全书从四个层面展开：其一，拆解1980年代新启蒙主义与单一民族国家视野的思维框架，在全球视野中重新思考"新时期"文学思潮及其知识谱系；其二，分析21世纪以来有关"中国道路（经验）"的诸种论述路径，揭示中国主体性问题提出的现实契机和历史动因；其三，侧重从性别角度考察革命中国的历史遗产，力图呈现性别/阶级/民族认同和书写之间的复杂关系；其四，从"民族形式"问题着手，讨论当代文学前30年在世界与中国、革命性与民族性之间的互动和构造形态。</t>
  </si>
  <si>
    <t>I206.7</t>
  </si>
  <si>
    <t>中国文学－当代文学－文学研究</t>
  </si>
  <si>
    <t>别怕，Excel VBA其实很简单（第3版）</t>
  </si>
  <si>
    <t>16开</t>
  </si>
  <si>
    <t>Excel Home</t>
  </si>
  <si>
    <t>ISBN 978-7-301-31400-5/TP391.13</t>
  </si>
  <si>
    <t>对于大部分没有编程基础的职场人士来说，在学习VBA时往往会有很大的畏难情绪。本书正是针对这样的人群，用浅显易懂的语言和生动形象的比喻，并配合大量插画，对Excel中看似复杂的概念和代码，从简单的宏录制、VBA编程环境和基础语法的介绍，到常用对象的操作与控制、执行程序的自动开关—对象的事件、设计自定义的操作界面、调试与优化编写的代码，都进行了形象的介绍。 
本书适合那些希望提高工作效率的职场人士，特别是经常需要处理和分析大量数据的用户，也适合财经专业的高校师生阅读。</t>
  </si>
  <si>
    <t>TP391.13</t>
  </si>
  <si>
    <t>表处理软件</t>
  </si>
  <si>
    <t>脸书故事</t>
  </si>
  <si>
    <t>丹尼尔·米勒（Daniel Miller）</t>
  </si>
  <si>
    <t>沙发图书馆</t>
  </si>
  <si>
    <t>ISBN 978-7-301-31436-4/C913-49</t>
  </si>
  <si>
    <t>特立尼达位于中美洲加勒比海南部，紧邻委内瑞拉外海。本书以讲故事的方式，展现脸书如何改变了这里特定个体的生活，同时也在文化意义上提出了关于脸书的一般理论，并探讨了社交网络在未来可能产生的后果。
脸书是人们寻找和培养关系的手段，但有时也会成为破坏婚姻的工具；脸书可以帮助因疾病、年龄、性格而宅在家中的人们重获新生，但有时也会破坏隐私、制造丑闻；我们可以看到脸书所提供的虚拟空间有时会比面对面的交流更能揭示人们真实的一面，有时也可以看到脸书成为商业、宗教、性和纪念的工具。</t>
  </si>
  <si>
    <t>C913-49</t>
  </si>
  <si>
    <t>互联网络－影响－社会生活－通俗读物</t>
  </si>
  <si>
    <t>文学伦理学批评理论研究</t>
  </si>
  <si>
    <t>聂珍钊,王松林</t>
  </si>
  <si>
    <t>ISBN 978-7-301-31442-5/I06</t>
  </si>
  <si>
    <t>《文学伦理学批评理论研究》是国家社会科学基金重大项目“文学伦理学批评：理论建构与批评实践研究”五部结项专著中的一部。本书在阐述文学伦理学批评理论的缘起和基本原理的基础上，从跨学科的视域就文学伦理学批评的历史主义特征、文学伦理学批评与美学之间的复杂关系、精神分析伦理批评、后殖民伦理批评、生态伦理批评、叙事学与文学伦理学批评、形式主义伦理批评、存在主义伦理批评、马克思主义伦理批评等方面的问题进行了讨论。本书可作为研究文学伦理学批评理论的指南，是高校从事中外文学理论与批评研究者的有益参考书。</t>
  </si>
  <si>
    <t>I06</t>
  </si>
  <si>
    <t>文学研究－伦理学</t>
  </si>
  <si>
    <t>应急决策理论与方法</t>
  </si>
  <si>
    <t>任国友</t>
  </si>
  <si>
    <t>ISBN 978-7-301-31443-2/D035.34</t>
  </si>
  <si>
    <t>本书是中国劳动关系学院的“十三五”规划教材。全书共包含五章，分别是现代决策论基础、应急决策理论、应急决策方法、应急决策系统及应用、应急决策案例研究。本教材既注重理论性，又注重实践性，每章每节都有教学引例和教学案例分析，结构合理，层次清晰，既方便教师教学，也方便学生学习，做到通俗易懂。本书可供经济管理、公共管理等专业学生使用，也可以供安全工程本科专业学生以及各级政府公共管理、应急管理部门从业人员作为参考用书。</t>
  </si>
  <si>
    <t>D035.34</t>
  </si>
  <si>
    <t>突发事件－应急对策－高等学校－教材</t>
  </si>
  <si>
    <t>汉字与汉字教学</t>
  </si>
  <si>
    <t>黄伟嘉</t>
  </si>
  <si>
    <t>汉语国际教育专业规划教材</t>
  </si>
  <si>
    <t>ISBN 978-7-301-31453-1/H195.3</t>
  </si>
  <si>
    <t>本书是“汉语国际教育专业规划教材”的一种，为从事国际汉语教学的老师介绍基础汉字知识，提供常用汉字信息，分析汉字教学问题，讲述汉字教学方法。本书内容丰富，注重实用，围绕与国际汉语教学关系密切的主题，做具体的讲解和分析，如汉字造字法与汉字教学、汉字发展演变与汉字教学、繁简字与汉字教学、现代汉字的非理据性说解与汉字教学、汉字文化与汉字教学等，有助于国际汉语教师掌握汉字知识和汉字教学方法，提高汉字教学的水平。</t>
  </si>
  <si>
    <t>H195.3</t>
  </si>
  <si>
    <t>汉字－对外汉语教学－教学研究</t>
  </si>
  <si>
    <t>汉语作为第二语言的语法和语法教学研究</t>
  </si>
  <si>
    <t>杨德峰</t>
  </si>
  <si>
    <t>ISBN 978-7-301-31456-2/H195.3</t>
  </si>
  <si>
    <t>本教材是2016年度北京大学立项教材，为对外汉语教育学院硕士生和博士生的专业必修课设计。根据汉语国际教育的特点，对汉语国际教育中的语法内容进行了构建。全书包括汉语教学语法体系、语法教材中的语法体系、语法教学模式、语法教学原则、语法教学方法、语言学理论和研究方法与教学、语用和语用教学、修辞和修辞教学、篇章语言学和篇章教学等内容，初步形成了一定的系统性，能为学习者将来从事汉语国际教育打下坚实的语法及语法教学的基础，也能为从事汉语国际教育的教师提供研究和教学上的参考。</t>
  </si>
  <si>
    <t>汉语－语法－对外汉语教学－教学研究</t>
  </si>
  <si>
    <t>现代实用汉语修辞（第三版）</t>
  </si>
  <si>
    <t>李庆荣 编著 卢燕丽 修订</t>
  </si>
  <si>
    <t>21世纪汉语言专业规划教材·专题研究教材系列</t>
  </si>
  <si>
    <t>ISBN 978-7-301-31478-4/H15</t>
  </si>
  <si>
    <t>修辞是现代汉语重要的组成部分。本教材编写的目的是为了使学生通过学习,了解和掌握汉语修辞的基本知识,提高语言文字的运用能力和汉语修辞的鉴赏能力,并为以后的学习和研究打下较为坚实的基础。
本教材不重于修辞理论的学术性探讨,主要从人们言语交际的实际需要和修辞实践中存在的问题出发,有针对性地讲述有关内容。在介绍修辞的手段、方法时,力求突出其修辞作用,加强范例的分析,并指出一些常见的易犯的错误,以引起注意。本教材重点介绍了词语的锤炼、句式的选择和修辞格的运用等问题。
本版是第三版。第三版删改并增补了一些例句;对原书的若干表述做了改动或补充。</t>
  </si>
  <si>
    <t>H15</t>
  </si>
  <si>
    <t>现代汉语－修辞学－高等学校－教材</t>
  </si>
  <si>
    <t>学习困难儿童的发展与教育（第二版）</t>
  </si>
  <si>
    <t>赵微</t>
  </si>
  <si>
    <t>21世纪特殊教育创新教材·发展与教育系列</t>
  </si>
  <si>
    <t>ISBN 978-7-301-31486-9/G76</t>
  </si>
  <si>
    <t>本教材作者根据几年来学科发展和教学实践对书稿进行了非常到位的修订工作，第一版自出版以来，实现多次重印，也得到业内同行的认可。
学习困难困扰着很多青少年及其教师和家长，本书内容分三个部分共九章内容。第1部分为学习困难发展与教育基础，包括三章内容。第1章学习困难概述，主要介绍学习困难概念、历史发展、分类以及研究的观点取向；第2章学习困难成因探讨，借鉴现代科学研究成果，主要从神经心理学、认知心理学、教育学和社会学角度分析了学习困难产生的原因；第3章学习困难的鉴别与评估，主要介绍了学习困难的特点、早期发现、评估的内容、过程与方法。第2部分为学习困难儿童的发展与教育，包括第4、5、6、7章内容，分类别介绍了四种常见类型的学习困难的内涵、特征、鉴别与教育策略。第3部分为学习困难儿童的教学，包括第8章创造支持性教育教学环境和第9章学习困难学生学业技能的教学。</t>
  </si>
  <si>
    <t>G76</t>
  </si>
  <si>
    <t>学习困难－儿童教育－教材</t>
  </si>
  <si>
    <t>拉曼光谱仪的科技基础及其构建和应用</t>
  </si>
  <si>
    <t>16流1</t>
  </si>
  <si>
    <t>张树霖</t>
  </si>
  <si>
    <t>中外物理学精品书系</t>
  </si>
  <si>
    <t>ISBN 978-7-301-31492-0/TH744.1</t>
  </si>
  <si>
    <t>拉曼光谱学是拉曼散射光的光谱学.拉曼散射光的发现及其光谱学的发展,主要基于实验仪器的优越性及实验技术的发展.因此,了解拉曼光谱仪的科技基础及其合理的结构和正确的应用技术是发展和应用拉曼光谱学的基础.本书基于我的理论认识和实践经验,对拉曼光谱仪的有关科学理论、技术基础及其合理的结构和正确的应用技术进行介绍.本书的内容可简介如下.
第一章介绍光致发光、拉曼散射和受激发光的经典和量子模型与理论.
第二章介绍光谱的概念和参数、谱仪的分光元件以及由其产生的光谱的特征和类型.
第三章介绍光谱仪的构成部件,即光源、远场和近场外光路、内光路——分光计、光谱探测和仪器操控等部件,并介绍因采用不同部件所产生的不同光谱学分支.
第四章介绍获得高质量光谱所需要的科学技术基础和高质量的拉曼光谱仪,以及为此需具备的光谱实验室、正确的实验操作和实测光谱的后处理.
此外,本书还附有前言和后记.前言就光谱仪发展所需要的科学技术基础和丰富实践经验做了论述.后记叙述了中国拉曼光谱学者的继往开来,在回顾拉曼光谱学发展和历史的基础上,介绍了中国学者对国际拉曼光谱学发展的历史性贡献,并对中国学者今后的责任提出了一些看法.</t>
  </si>
  <si>
    <t>TH744.1</t>
  </si>
  <si>
    <t>拉曼光谱－光谱仪－研究</t>
  </si>
  <si>
    <t>工作突围：帮你解决90%的职场问题</t>
  </si>
  <si>
    <t>王征</t>
  </si>
  <si>
    <t>ISBN 978-7-301-31499-9/B848.4-49</t>
  </si>
  <si>
    <t>很多人都在职业发展中遇到各种困惑——比如明明自己很努力，偏偏一到升职加薪总是轮不到自己；又或者苦于深陷职场人际斗争，既不能置身事外又不敢随便站队……那些能在职场一路披荆斩棘的人，可不仅仅是倚靠能力突出、成果优秀这么简单。作者在世界500强企业及管理咨询公司从事十余年人力资源管理，深知各个类型企业的管理特点及职业发展规律，以此总结梳理出适合职场新人的职业上升路径及实战方法。针对大家在职业发展中遇到的各种问题，作者一一解析，既有见招拆招的破解之道，更能从理论体系上提炼总结，见解独到犀利，方法高效实用。同时，作者结合为数百人做职业发展咨询的案例，将职场问题情景化，还原咨询实际对话场景，能让读者在阅读案例时感同身受，获得启发。
本书共七部分，第一部分提出外部环境的变化对个人在职业上的新要求，第二部分启发个人向内看，找到自己的天赋优势，选择正确的职场策略，第三部分从如何选择工作，何时应该跳槽谈起，纠正大家在选择工作时的一些误区，第四部分和第五部分深入分析了在职场能够获得升迁应具备的方法和技能，并结合实例进行了深入剖析，第六部分专门针对职场上的人际如何相处展开了深入讨论，第七部分作者对常见的职场抉择给出了独特的思考视角和案例参考。
本书适合职场新人及准备步入职场的在校大学生，能够帮助他们了解职场生存及发展的普适规则，为个人快速升迁提供心法和技能，使其做好准备从容应对在个人职业发展中的各种问题。</t>
  </si>
  <si>
    <t>B848.4-49</t>
  </si>
  <si>
    <t>成功心理－通俗读物</t>
  </si>
  <si>
    <t>国际商法：实务与案例（第二版）</t>
  </si>
  <si>
    <t>陈迎,杨桂红</t>
  </si>
  <si>
    <t>21世纪任务驱动型高职高专国际商务专业规划教材</t>
  </si>
  <si>
    <t>ISBN 978-7-301-31501-9/D996.1</t>
  </si>
  <si>
    <t>原教材是按“项目教学法"的方式编排的任务驱动型教材，全书分为九个项目，国际商法认知、创建及管理企业过程中的法律问题、合同订立过程中的法律问题、合同履行过程中的法律问题、产品责任法律问题、票据使用中的法律问题、国际海上货物运输法律问题、商事代理法律问题以及国际商事仲裁法律问题。每个项目下设若干任务，以典型案例及其分析作为任务的引导，以“知识链接与归纳”组织国际商法的基本理论。在完成任务及学习过程中，灵活设置“思一思”、“议一议”、“查一查”等小问题或小案例，引导学生自主学习，自主思考。在每一项目后设置大量“实训案例”、“实训练习”及一些小组活动方案，供学生根据需求进行课后强化训练，巩固知识，并切实有效的把知识转化为运用法律分析、解决实际问题的能力。
     此次修订，计划主要有四个方面，一是，加入国际货物保险法，国际电子商务法，国际知识产权法的相关内容，使之更全面，更适应新的商务形式，二是对于国际商事条约及国内法发生变化的部分进行更新，如《公司法》等，三、适当调整课后习题及案例，并附参考答案，便于学生学习。四、因加入了新的内容，从适应高职教学的特点考虑，篇幅不宜过大，因此，原有部分内容可以适当删减。综合起来，修订的比例应当超过30%。</t>
  </si>
  <si>
    <t>D996.1</t>
  </si>
  <si>
    <t>国际商法－高等职业教育－教材</t>
  </si>
  <si>
    <t>庄子哲学研究</t>
  </si>
  <si>
    <t>杨立华</t>
  </si>
  <si>
    <t>博雅撷英</t>
  </si>
  <si>
    <t>ISBN 978-7-301-31503-3/B223.55</t>
  </si>
  <si>
    <t>本书以《庄子》内七篇为文本基础，通过庄子世界中的人物、概念层次等深入肌理的文本细读，抽丝剥茧般揭示出《庄子》内篇令人惊讶的整体性和完成度：思想与概念展开的高度一致，精巧到近乎无迹的结构安排，看似偶然实则必需的叙述方式。
通常以为庄子之文章漫无际涯，其实未能了解庄子叙述风格背后的不得已。庄子的哲学，有见于哲学的语言困境，有见于人间世的种种危险，以无条件的真知为追求，以各种形态的“尝试言之”彰显出不可言说的静默。</t>
  </si>
  <si>
    <t>B223.55</t>
  </si>
  <si>
    <t>庄周（约前369-前286）－哲学思想－研究</t>
  </si>
  <si>
    <t>新时代中国自由贸易协定法律范式研究</t>
  </si>
  <si>
    <t>刘彬</t>
  </si>
  <si>
    <t>ISBN 978-7-301-31517-0/F752.4</t>
  </si>
  <si>
    <t>本书立足于中国特色社会主义新时代与全球后金融危机新时期，着眼于中国自贸协定面临的时代挑战和专门问题，基于中国的利益、立场和规则主张，系统整理了中国自贸协定的既有文本，对其议题项目、篇章结构与和规则取向等宏观要素进行了考察和分析，并在此基础上探索新时代中国自贸协定法律范式的基本特征和应有立场，以期服务于新时代中国扩大改革开放、推行“一带一路”倡议以及构建人类命运共同体的顶层设计。
本书首先回顾中国自贸协定概况，归纳其法律特征；而后进行实证研究，指出传统中式自贸协定将重心放在关税削减和市场准入承诺上，在经贸规则构建与改革方面较为消极。中国“入世”以来，国内外经贸政策导向已发生明显变化，国际经贸规则及其变化给中国造成外部压力，中国有必要对自贸协定及其实践作出及时的战略性调整，积极运用自贸协定参与全球价值链和推进可持续发展，表达自身经贸利益点和法律规则诉求，并为国际社会提供中国引领的“效率提升型制度”，确保中国对国际经贸规则的参与权与话语权。
在对世界范围内相关理论和实践作系统性考察与借鉴后，本书基于国际经济法学科范式和中国国情，系统归纳和阐述了新时代中国自贸协定范式的构建思路，提出了“变与不变”的规则主张。“变与不变”将是新时代中国自贸协定法律范式的要义所在。</t>
  </si>
  <si>
    <t>F752.4</t>
  </si>
  <si>
    <t>自由贸易－贸易协定－研究－中国</t>
  </si>
  <si>
    <t>益生菌  人类健康的使者</t>
  </si>
  <si>
    <t>周晴中</t>
  </si>
  <si>
    <t>ISBN 978-7-301-31535-4/Q939.11</t>
  </si>
  <si>
    <t>继“人类基因组计划（HGP）”后， 2007 年又提出“人类微生物组计划（HMP）”，肠道菌群研究已经成为生命科学研究的一大热点。抗生素滥用对人类健康和生态环境造成了严重威胁，为应对这一挑战，用生物疗法替代化学药物疗法的新科技手段正不断出现，益生菌研究就是其中重要的一员。
本书是作者参考期刊杂志上发表的相关文献及根据教研生涯中所积累的经验和体会而编写的科普类书籍。本书共分为十个章节，重点介绍了益生菌的健康功效，益生菌在疾病治疗方面的研究进展，益生菌对相关疾病的作用机制，益生菌的相关应用以及益生元的生理功能、作用机制、制备和应用。最后介绍了益生菌应用过程中的问题及益生菌的研究技术和发展。
本书可作为生物、医学、食品等相关专业科研工作者的参考书，同时也适合普通读者阅读，可丰富人们对益生菌的基础知识、生理功能及最新研究动向的了解。</t>
  </si>
  <si>
    <t>Q939.11</t>
  </si>
  <si>
    <t>乳酸细菌</t>
  </si>
  <si>
    <t>泰语情景口语</t>
  </si>
  <si>
    <t>梁远</t>
  </si>
  <si>
    <t>ISBN 978-7-301-31551-4/H412.94</t>
  </si>
  <si>
    <t>本书是为泰语初学者编写的一套系列情景口语教程。本书利用情景会话视频，由浅入深地向读者展示在特定语境下，如何准确运用地道的泰语进行表达和沟通。通过本书的学习，读者能较快地掌泰语，了解泰国的风土人情和社会文化。本教材主要供泰语专业本科一年级新生使用，适用于语音刚入门的学生，让学生情景中，模仿和演练最常用最地道的日常用语，以便提升学学习的积极性。本教材文字和视频并用，解决泰语基础教学中的几大难点：1. 从文字入手学习，没有语言环境，学生不能很好地使用和演练所学的知识。2. 没有场景，光靠文字和教师带读，枯燥乏味。3. 没有视频课程，无法跟读操练和进行有效的课后自主操练。4. 学习泰语的过程中，过多运用中国人思维，无法掌握地道的泰国真正的语言表达。创新之处：1.运用情景视频，让学生彻底融入语言环境，颠覆传统课堂先学语音再学句子的教学方式，翻转课堂，由学生自己掌握节奏，自主练习。特别是置身于实景之后，学生会想尽办法用所学知识去进行交际会话。2.充分利用各语种外教和泰国在华留学生，全程使用由他们拍摄的视频教学，视频中展现的口语均为最地道最纯正的日常用语。</t>
  </si>
  <si>
    <t>H412.94</t>
  </si>
  <si>
    <t>泰语－口语－教材</t>
  </si>
  <si>
    <t>美国文学的伦理学批评</t>
  </si>
  <si>
    <t>苏晖</t>
  </si>
  <si>
    <t>ISBN 978-7-301-31556-9/I712.06</t>
  </si>
  <si>
    <t>《美国文学的伦理学批评》是国家社科基金重大课题“文学伦理学批评：理论建构与批评实践研究”五部结项专著中的一部。本书从文学伦理学批评的视域重新审视美国文学史，选择其中重要思潮流派的代表性作家作品进行重新解读，包括浪漫主义文学、现实主义文学、成长小说、“迷惘的一代”、南方文学、非裔美国小说、犹太裔美国小说、华裔美国小说以及现代戏剧的二十多部经典作家作品，通过对这些经典文本进行多层面、多角度的伦理阐释，挖掘其伦理价值和意义，展现作家对于不同历史时期美国社会道德的批判和伦理拷问，以及对于道德秩序和伦理理想的前瞻性的思考和展望。</t>
  </si>
  <si>
    <t>I712.06</t>
  </si>
  <si>
    <t>文学评论－伦理学－美国</t>
  </si>
  <si>
    <t>中国传统法律文化十二讲——一场基于正义与秩序维度的考量</t>
  </si>
  <si>
    <t>袁瑜琤</t>
  </si>
  <si>
    <t>ISBN 978-7-301-31575-0/D909.2</t>
  </si>
  <si>
    <t>本书系一部关于中国传统法律文化的讲义，共分为四编十二讲，从四个层面展现了作者对于我国传统法律文化的思考。本书特色体现在两个方面：其一是尽量拓展传统法律文化研究的视野，在学界既定的“制度史”与“思想史”之外，另作一种横截面式的文化剖析。其二是尽力以今日法学的“正义”与“秩序”等概念，对中国传统法律文化做出法理学意义上的解读；换句话说，这是一场贯通中国法律史学与法理学的努力，以期真正把“以史为鉴”“文化自信”的道理落在中国当下法学与法治建设的实处。</t>
  </si>
  <si>
    <t>D909.2</t>
  </si>
  <si>
    <t>法律－传统文化－研究－中国</t>
  </si>
  <si>
    <t>短期汉语听说教程  下册（第二版）</t>
  </si>
  <si>
    <t>梁湘如  盖珺</t>
  </si>
  <si>
    <t>博雅国际汉语精品教材</t>
  </si>
  <si>
    <t>ISBN 978-7-301-31584-2/H195.4</t>
  </si>
  <si>
    <t>这是一套短期强化汉语教材，以结构、功能和文化相结合为原则，以话题和功能为意念手段，以日常交际场合为背景，供初中级汉语课堂教学或个人自学使用。掌握本套教材的内容，学习者可达到中级汉语水平，能够较自如地在不同日常生活场景中进行汉语口语交际。 
    本教材分上下两册，上册10个话题，下册11个话题。每个话题编为一课。每课在同一话题下分三个层级，语言难度逐级提升，既可循序渐进，强化教学，也可供不同水平的学习者跳跃层级，灵活选用。在同一教学层级上，口语训练与听力训练相结合，通过反复强化，突出听说能力培养，从而达到短期内迅速提高学习者日常生活汉语运用能力的目的。
    本教材初版面世于2006年，十余年来受到使用者的广泛喜爱。随着时代的发展和社会生活的变化，教材中部分内容已显陈旧，但因设计上的分层教学、听说结合、强化交际语言训练等突出特色，广大使用者仍不离不弃。
    本次修订，在继续突出原版特色基础上，删除部分过时内容，引入当前常见的生活场景和常用新词新语，反映了日常生活汉语的时代风貌，同时对听说练习等做了部分调整。为便于教学和自学，本次修订增加了在线辅助资源，包括听力录音、教学课件和练习参考答案等。</t>
  </si>
  <si>
    <t>H195.4</t>
  </si>
  <si>
    <t>汉语－听说教学－对外汉语教学－教材</t>
  </si>
  <si>
    <t>走向繁荣的战略选择：博雅塔下的思考与求索</t>
  </si>
  <si>
    <t>武亚军</t>
  </si>
  <si>
    <t>光华思想力书系</t>
  </si>
  <si>
    <t>ISBN 978-7-301-31599-6/D61</t>
  </si>
  <si>
    <t>战略选择是走向繁荣的关 键，不论是对国家还是个人、企业或者大学，莫不如此。本书记录了作者自2005年以来对本土新兴企业战略、大学与学术战略、国家与地区可持续发展战略三方面的思考。上、中、下三篇分别汇集了作者从２００５年到２０１９年所撰 写的１６篇学术论文，包括已公开发表的１２篇专题论文、２０１８年的１篇工作论文 以及２０１９年撰写的３ 篇研究报告，从一个未名湖学者的视角探讨了近20年来中国宏微观领域中改革与发展若干重要问题及对策, 期望能对中国改革发展战略研究进行反思,重唤改革热情与共识。</t>
  </si>
  <si>
    <t>D61</t>
  </si>
  <si>
    <t>体制改革－研究－中国</t>
  </si>
  <si>
    <t>责任理论与责任要素</t>
  </si>
  <si>
    <t>梁根林、高艳东、[德]埃里克·希尔根多夫</t>
  </si>
  <si>
    <t>ISBN 978-7-301-31602-3/D924.04；D951.64</t>
  </si>
  <si>
    <t>《责任理论与责任要素——中德刑法学者的对话（四）》是2017年在中国浙江大学举行的第四届中德刑法学术研讨会的文集。
 该书汇集了该次学术论坛中德双方的单元报告与评论，集中展现了中德刑法学者对“责任原则与责任理论”“违法性认识与禁止错误”“故意与过失”“责任能力与期待可能性”等责任论基本问题的共识与分歧，真实地再现了中德刑法学者就责任原则、责任理论与责任要素进行双向与平等的学术对话的场景，反映了中德刑法同行对责任论的研究成果。  
 文集的出版，对于拓展中国刑法学者与读者的理论视野，深化中国刑法教义学对责任论的理论研究，加强中外刑法学术交流，扩大中国刑法学术影响力，具有重要的学术价值。这是我们与北大法学院的合作项目，之前已经出版了《对话》一、二、三卷。</t>
  </si>
  <si>
    <t>D924.04；D951.64</t>
  </si>
  <si>
    <t>刑法－研究－中国；刑法－研究－德国</t>
  </si>
  <si>
    <t>作为学科的广告史：发展、个案及趋势</t>
  </si>
  <si>
    <t>祝帅</t>
  </si>
  <si>
    <t>北京大学广告学丛书</t>
  </si>
  <si>
    <t>ISBN 978-7-301-31639-9/F713.8-091</t>
  </si>
  <si>
    <t>《作为学科的广告史：发展、个案及趋势》是对近年来得到较大发展的广告史这一研究领域若干基础理论问题的“元研究”。作为一个不断扩张的研究领域，广告史正在明确其独特的对象、方法和学术旨趣，其未来发展亟待突破广告学的单一视角，广泛展开与文学史、艺术史、新闻史等其他学科的交流与对话，开始进行一种自觉的学科建构。《作为学科的广告史：发展、个案及趋势》即是结合作者常年在广告史研究领域中的实践经验和理论思考，从史学史、方法论及个案研究等角度，对正在建设和形成之中的广告史学科所展开的多角度观照，内容涉及广告史观的古今之变、全球广告史的问题与方法、广告史研究的全球视野和本土立场、学科规训与广告史研究转型、中国近现代广告史的史料钩沉及中国当代广告产业的主体性建构等前沿议题。</t>
  </si>
  <si>
    <t>F713.8-091</t>
  </si>
  <si>
    <t>广告－历史－世界</t>
  </si>
  <si>
    <t>温儒敏论语文教育三集</t>
  </si>
  <si>
    <t>温儒敏</t>
  </si>
  <si>
    <t>ISBN 978-7-301-26886-5/H19-53</t>
  </si>
  <si>
    <t>本书是著名文学史家、教育家温儒敏教授近几年关于语文教育研究的论说选集，多为著者近几年在报刊上发表的文字，包括报刊访谈、讲演与随笔，其中多篇涉及目前中学语文课程改革的"热点"，曾引起学界关注或讨论。温儒敏曾长期担任北京大学中文系主任及语文教育研究所所长等职，又受聘教育部主持国家义务教育语文课程标准修订工作，主持关于基础教育语文教学的多项调研项目，执行主编新课程《高中语文》教材（人教版），对中小学语文教育及大学语文教学，有诸多独立而深入的见解。</t>
  </si>
  <si>
    <t>H19-53</t>
  </si>
  <si>
    <t>语文教学－教学研究－文集</t>
  </si>
  <si>
    <t>首印数</t>
    <phoneticPr fontId="18" type="noConversion"/>
  </si>
  <si>
    <t>营销级别</t>
    <phoneticPr fontId="18" type="noConversion"/>
  </si>
  <si>
    <t>资料包</t>
    <phoneticPr fontId="18" type="noConversion"/>
  </si>
  <si>
    <t>★★★★★</t>
    <phoneticPr fontId="18" type="noConversion"/>
  </si>
  <si>
    <t>★★★★</t>
    <phoneticPr fontId="18" type="noConversion"/>
  </si>
  <si>
    <t>有</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</si>
</sst>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
      <sz val="11"/>
      <color rgb="FFC00000"/>
      <name val="等线"/>
      <family val="2"/>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22" fontId="0" fillId="0" borderId="0" xfId="0" applyNumberFormat="1" applyAlignment="1">
      <alignment horizontal="center" vertical="center"/>
    </xf>
    <xf numFmtId="0" fontId="0" fillId="0" borderId="0" xfId="0" applyAlignment="1">
      <alignment horizontal="left" vertical="center"/>
    </xf>
    <xf numFmtId="0" fontId="19" fillId="0" borderId="0" xfId="0" applyFont="1" applyAlignment="1">
      <alignment horizontal="center"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1"/>
  <sheetViews>
    <sheetView tabSelected="1" workbookViewId="0">
      <selection activeCell="D9" sqref="D9"/>
    </sheetView>
  </sheetViews>
  <sheetFormatPr defaultRowHeight="18" customHeight="1" x14ac:dyDescent="0.2"/>
  <cols>
    <col min="1" max="1" width="11" style="1" customWidth="1"/>
    <col min="2" max="2" width="9" style="1"/>
    <col min="3" max="3" width="10.375" style="1" customWidth="1"/>
    <col min="4" max="4" width="33.625" style="3" customWidth="1"/>
    <col min="5" max="5" width="33" style="3" customWidth="1"/>
    <col min="6" max="6" width="26" style="1" customWidth="1"/>
    <col min="7" max="7" width="9" style="1"/>
    <col min="8" max="8" width="17.75" style="1" customWidth="1"/>
    <col min="9" max="9" width="12.375" style="1" customWidth="1"/>
    <col min="10" max="10" width="13" style="1" customWidth="1"/>
    <col min="11" max="11" width="9.25" style="1" customWidth="1"/>
    <col min="12" max="14" width="9" style="1"/>
    <col min="15" max="15" width="17.125" style="1" customWidth="1"/>
    <col min="16" max="16" width="7.625" style="1" customWidth="1"/>
    <col min="17" max="17" width="8.125" style="1" customWidth="1"/>
    <col min="18" max="18" width="35.5" style="3" customWidth="1"/>
    <col min="19" max="19" width="42.125" style="3" customWidth="1"/>
    <col min="20" max="20" width="9" style="1"/>
    <col min="21" max="21" width="13.375" style="1" customWidth="1"/>
    <col min="22" max="22" width="9" style="3"/>
    <col min="23" max="16384" width="9" style="1"/>
  </cols>
  <sheetData>
    <row r="1" spans="1:22" ht="18" customHeight="1" x14ac:dyDescent="0.2">
      <c r="A1" s="1" t="s">
        <v>225</v>
      </c>
      <c r="B1" s="1" t="s">
        <v>226</v>
      </c>
      <c r="C1" s="1" t="s">
        <v>0</v>
      </c>
      <c r="D1" s="1" t="s">
        <v>1</v>
      </c>
      <c r="E1" s="1" t="s">
        <v>12</v>
      </c>
      <c r="F1" s="1" t="s">
        <v>8</v>
      </c>
      <c r="G1" s="1" t="s">
        <v>2</v>
      </c>
      <c r="H1" s="1" t="s">
        <v>3</v>
      </c>
      <c r="I1" s="1" t="s">
        <v>4</v>
      </c>
      <c r="J1" s="1" t="s">
        <v>5</v>
      </c>
      <c r="K1" s="1" t="s">
        <v>6</v>
      </c>
      <c r="L1" s="1" t="s">
        <v>7</v>
      </c>
      <c r="M1" s="1" t="s">
        <v>9</v>
      </c>
      <c r="N1" s="1" t="s">
        <v>10</v>
      </c>
      <c r="O1" s="1" t="s">
        <v>11</v>
      </c>
      <c r="P1" s="1" t="s">
        <v>13</v>
      </c>
      <c r="Q1" s="1" t="s">
        <v>14</v>
      </c>
      <c r="R1" s="1" t="s">
        <v>15</v>
      </c>
      <c r="S1" s="1" t="s">
        <v>16</v>
      </c>
      <c r="T1" s="1" t="s">
        <v>224</v>
      </c>
      <c r="U1" s="1" t="s">
        <v>17</v>
      </c>
      <c r="V1" s="1" t="s">
        <v>18</v>
      </c>
    </row>
    <row r="2" spans="1:22" ht="18" customHeight="1" x14ac:dyDescent="0.2">
      <c r="A2" s="4" t="s">
        <v>228</v>
      </c>
      <c r="B2" s="1" t="s">
        <v>229</v>
      </c>
      <c r="C2" s="1" t="str">
        <f>"31436"</f>
        <v>31436</v>
      </c>
      <c r="D2" s="3" t="s">
        <v>88</v>
      </c>
      <c r="E2" s="3" t="s">
        <v>90</v>
      </c>
      <c r="F2" s="1" t="s">
        <v>89</v>
      </c>
      <c r="G2" s="1">
        <v>59</v>
      </c>
      <c r="H2" s="1" t="str">
        <f>"9787301314364"</f>
        <v>9787301314364</v>
      </c>
      <c r="I2" s="1" t="s">
        <v>20</v>
      </c>
      <c r="J2" s="1" t="s">
        <v>21</v>
      </c>
      <c r="K2" s="1" t="s">
        <v>22</v>
      </c>
      <c r="L2" s="1">
        <v>202010</v>
      </c>
      <c r="M2" s="1">
        <v>12</v>
      </c>
      <c r="N2" s="1" t="s">
        <v>24</v>
      </c>
      <c r="O2" s="2">
        <v>44119.427002314813</v>
      </c>
      <c r="P2" s="1">
        <v>1</v>
      </c>
      <c r="Q2" s="1" t="str">
        <f>"1"</f>
        <v>1</v>
      </c>
      <c r="R2" s="3" t="s">
        <v>91</v>
      </c>
      <c r="S2" s="3" t="s">
        <v>92</v>
      </c>
      <c r="T2" s="1">
        <v>4000</v>
      </c>
      <c r="U2" s="1" t="s">
        <v>93</v>
      </c>
      <c r="V2" s="3" t="s">
        <v>94</v>
      </c>
    </row>
    <row r="3" spans="1:22" ht="18" customHeight="1" x14ac:dyDescent="0.2">
      <c r="A3" s="4" t="s">
        <v>228</v>
      </c>
      <c r="B3" s="1" t="s">
        <v>229</v>
      </c>
      <c r="C3" s="1" t="str">
        <f>"31499"</f>
        <v>31499</v>
      </c>
      <c r="D3" s="3" t="s">
        <v>141</v>
      </c>
      <c r="E3" s="3" t="s">
        <v>41</v>
      </c>
      <c r="F3" s="1" t="s">
        <v>142</v>
      </c>
      <c r="G3" s="1">
        <v>49</v>
      </c>
      <c r="H3" s="1" t="str">
        <f>"9787301314999"</f>
        <v>9787301314999</v>
      </c>
      <c r="I3" s="1" t="s">
        <v>20</v>
      </c>
      <c r="J3" s="1" t="s">
        <v>21</v>
      </c>
      <c r="K3" s="1" t="s">
        <v>47</v>
      </c>
      <c r="L3" s="1">
        <v>202010</v>
      </c>
      <c r="M3" s="1">
        <v>9</v>
      </c>
      <c r="N3" s="1" t="s">
        <v>24</v>
      </c>
      <c r="O3" s="2">
        <v>44118.514837962961</v>
      </c>
      <c r="P3" s="1">
        <v>1</v>
      </c>
      <c r="Q3" s="1" t="str">
        <f>"1"</f>
        <v>1</v>
      </c>
      <c r="R3" s="3" t="s">
        <v>143</v>
      </c>
      <c r="S3" s="3" t="s">
        <v>144</v>
      </c>
      <c r="T3" s="1">
        <v>4000</v>
      </c>
      <c r="U3" s="1" t="s">
        <v>145</v>
      </c>
      <c r="V3" s="3" t="s">
        <v>146</v>
      </c>
    </row>
    <row r="4" spans="1:22" ht="18" customHeight="1" x14ac:dyDescent="0.2">
      <c r="A4" s="4" t="s">
        <v>227</v>
      </c>
      <c r="B4" s="1" t="s">
        <v>229</v>
      </c>
      <c r="C4" s="1" t="str">
        <f>"25539"</f>
        <v>25539</v>
      </c>
      <c r="D4" s="3" t="s">
        <v>19</v>
      </c>
      <c r="E4" s="3" t="s">
        <v>25</v>
      </c>
      <c r="F4" s="1" t="s">
        <v>23</v>
      </c>
      <c r="G4" s="1">
        <v>58</v>
      </c>
      <c r="H4" s="1" t="str">
        <f>"9787301255391"</f>
        <v>9787301255391</v>
      </c>
      <c r="I4" s="1" t="s">
        <v>20</v>
      </c>
      <c r="J4" s="1" t="s">
        <v>21</v>
      </c>
      <c r="K4" s="1" t="s">
        <v>22</v>
      </c>
      <c r="L4" s="1">
        <v>202009</v>
      </c>
      <c r="M4" s="1">
        <v>14</v>
      </c>
      <c r="N4" s="1" t="s">
        <v>24</v>
      </c>
      <c r="O4" s="2">
        <v>44117.575162037036</v>
      </c>
      <c r="P4" s="1">
        <v>1</v>
      </c>
      <c r="Q4" s="1" t="str">
        <f>"1"</f>
        <v>1</v>
      </c>
      <c r="R4" s="3" t="s">
        <v>26</v>
      </c>
      <c r="S4" s="3" t="s">
        <v>27</v>
      </c>
      <c r="T4" s="1">
        <v>5000</v>
      </c>
      <c r="U4" s="1" t="s">
        <v>28</v>
      </c>
      <c r="V4" s="3" t="s">
        <v>29</v>
      </c>
    </row>
    <row r="5" spans="1:22" ht="18" customHeight="1" x14ac:dyDescent="0.2">
      <c r="A5" s="4" t="s">
        <v>227</v>
      </c>
      <c r="B5" s="1" t="s">
        <v>229</v>
      </c>
      <c r="C5" s="1" t="str">
        <f>"30290"</f>
        <v>30290</v>
      </c>
      <c r="D5" s="3" t="s">
        <v>46</v>
      </c>
      <c r="E5" s="3" t="s">
        <v>41</v>
      </c>
      <c r="F5" s="1" t="s">
        <v>48</v>
      </c>
      <c r="G5" s="1">
        <v>69</v>
      </c>
      <c r="H5" s="1" t="str">
        <f>"9787301302903"</f>
        <v>9787301302903</v>
      </c>
      <c r="I5" s="1" t="s">
        <v>20</v>
      </c>
      <c r="J5" s="1" t="s">
        <v>21</v>
      </c>
      <c r="K5" s="1" t="s">
        <v>47</v>
      </c>
      <c r="L5" s="1">
        <v>202007</v>
      </c>
      <c r="M5" s="1">
        <v>6</v>
      </c>
      <c r="N5" s="1" t="s">
        <v>49</v>
      </c>
      <c r="O5" s="2">
        <v>44117.576967592591</v>
      </c>
      <c r="P5" s="1">
        <v>1</v>
      </c>
      <c r="Q5" s="1" t="str">
        <f>"1"</f>
        <v>1</v>
      </c>
      <c r="R5" s="3" t="s">
        <v>50</v>
      </c>
      <c r="S5" s="3" t="s">
        <v>51</v>
      </c>
      <c r="T5" s="1">
        <v>6000</v>
      </c>
      <c r="U5" s="1" t="s">
        <v>52</v>
      </c>
      <c r="V5" s="3" t="s">
        <v>53</v>
      </c>
    </row>
    <row r="6" spans="1:22" ht="18" customHeight="1" x14ac:dyDescent="0.2">
      <c r="A6" s="4" t="s">
        <v>227</v>
      </c>
      <c r="B6" s="1" t="s">
        <v>229</v>
      </c>
      <c r="C6" s="1" t="str">
        <f>"31400"</f>
        <v>31400</v>
      </c>
      <c r="D6" s="3" t="s">
        <v>81</v>
      </c>
      <c r="E6" s="3" t="s">
        <v>41</v>
      </c>
      <c r="F6" s="1" t="s">
        <v>83</v>
      </c>
      <c r="G6" s="1">
        <v>69</v>
      </c>
      <c r="H6" s="1" t="str">
        <f>"9787301314005"</f>
        <v>9787301314005</v>
      </c>
      <c r="I6" s="1" t="s">
        <v>20</v>
      </c>
      <c r="J6" s="1" t="s">
        <v>21</v>
      </c>
      <c r="K6" s="1" t="s">
        <v>82</v>
      </c>
      <c r="L6" s="1">
        <v>202008</v>
      </c>
      <c r="M6" s="1">
        <v>7</v>
      </c>
      <c r="N6" s="1" t="s">
        <v>24</v>
      </c>
      <c r="O6" s="2">
        <v>44116.42895833333</v>
      </c>
      <c r="P6" s="1">
        <v>1</v>
      </c>
      <c r="Q6" s="1" t="str">
        <f>"1"</f>
        <v>1</v>
      </c>
      <c r="R6" s="3" t="s">
        <v>84</v>
      </c>
      <c r="S6" s="3" t="s">
        <v>85</v>
      </c>
      <c r="T6" s="1">
        <v>8000</v>
      </c>
      <c r="U6" s="1" t="s">
        <v>86</v>
      </c>
      <c r="V6" s="3" t="s">
        <v>87</v>
      </c>
    </row>
    <row r="7" spans="1:22" ht="18" customHeight="1" x14ac:dyDescent="0.2">
      <c r="A7" s="4" t="s">
        <v>227</v>
      </c>
      <c r="B7" s="1" t="s">
        <v>229</v>
      </c>
      <c r="C7" s="1" t="str">
        <f>"31503"</f>
        <v>31503</v>
      </c>
      <c r="D7" s="3" t="s">
        <v>154</v>
      </c>
      <c r="E7" s="3" t="s">
        <v>156</v>
      </c>
      <c r="F7" s="1" t="s">
        <v>155</v>
      </c>
      <c r="G7" s="1">
        <v>79</v>
      </c>
      <c r="H7" s="1" t="str">
        <f>"9787301315033"</f>
        <v>9787301315033</v>
      </c>
      <c r="I7" s="1" t="s">
        <v>20</v>
      </c>
      <c r="J7" s="1" t="s">
        <v>21</v>
      </c>
      <c r="K7" s="1" t="s">
        <v>22</v>
      </c>
      <c r="L7" s="1">
        <v>202009</v>
      </c>
      <c r="M7" s="1">
        <v>5</v>
      </c>
      <c r="N7" s="1" t="s">
        <v>49</v>
      </c>
      <c r="O7" s="2">
        <v>44120.492384259262</v>
      </c>
      <c r="P7" s="1">
        <v>1</v>
      </c>
      <c r="Q7" s="1" t="str">
        <f>"1"</f>
        <v>1</v>
      </c>
      <c r="R7" s="3" t="s">
        <v>157</v>
      </c>
      <c r="S7" s="3" t="s">
        <v>158</v>
      </c>
      <c r="T7" s="1">
        <v>10000</v>
      </c>
      <c r="U7" s="1" t="s">
        <v>159</v>
      </c>
      <c r="V7" s="3" t="s">
        <v>160</v>
      </c>
    </row>
    <row r="8" spans="1:22" ht="18" customHeight="1" x14ac:dyDescent="0.2">
      <c r="A8" s="4"/>
      <c r="C8" s="1" t="str">
        <f>"30616"</f>
        <v>30616</v>
      </c>
      <c r="D8" s="3" t="s">
        <v>54</v>
      </c>
      <c r="E8" s="3" t="s">
        <v>57</v>
      </c>
      <c r="F8" s="1" t="s">
        <v>56</v>
      </c>
      <c r="G8" s="1">
        <v>76</v>
      </c>
      <c r="H8" s="1" t="str">
        <f>"9787301306161"</f>
        <v>9787301306161</v>
      </c>
      <c r="I8" s="1" t="s">
        <v>20</v>
      </c>
      <c r="J8" s="1" t="s">
        <v>21</v>
      </c>
      <c r="K8" s="1" t="s">
        <v>55</v>
      </c>
      <c r="L8" s="1">
        <v>202010</v>
      </c>
      <c r="M8" s="1">
        <v>5</v>
      </c>
      <c r="N8" s="1" t="s">
        <v>24</v>
      </c>
      <c r="O8" s="2">
        <v>44118.50917824074</v>
      </c>
      <c r="P8" s="1">
        <v>1</v>
      </c>
      <c r="Q8" s="1" t="str">
        <f>"1"</f>
        <v>1</v>
      </c>
      <c r="R8" s="3" t="s">
        <v>58</v>
      </c>
      <c r="S8" s="3" t="s">
        <v>59</v>
      </c>
      <c r="T8" s="1">
        <v>4000</v>
      </c>
      <c r="U8" s="1" t="s">
        <v>60</v>
      </c>
      <c r="V8" s="3" t="s">
        <v>61</v>
      </c>
    </row>
    <row r="9" spans="1:22" ht="18" customHeight="1" x14ac:dyDescent="0.2">
      <c r="C9" s="1" t="str">
        <f>"29299"</f>
        <v>29299</v>
      </c>
      <c r="D9" s="3" t="s">
        <v>30</v>
      </c>
      <c r="E9" s="3" t="s">
        <v>33</v>
      </c>
      <c r="F9" s="1" t="s">
        <v>32</v>
      </c>
      <c r="G9" s="1">
        <v>98</v>
      </c>
      <c r="H9" s="1" t="str">
        <f>"9787301292990"</f>
        <v>9787301292990</v>
      </c>
      <c r="I9" s="1" t="s">
        <v>20</v>
      </c>
      <c r="J9" s="1" t="s">
        <v>21</v>
      </c>
      <c r="K9" s="1" t="s">
        <v>31</v>
      </c>
      <c r="L9" s="1">
        <v>202008</v>
      </c>
      <c r="M9" s="1">
        <v>7</v>
      </c>
      <c r="N9" s="1" t="s">
        <v>24</v>
      </c>
      <c r="O9" s="2">
        <v>44118.556446759256</v>
      </c>
      <c r="P9" s="1">
        <v>1</v>
      </c>
      <c r="Q9" s="1" t="str">
        <f>"1"</f>
        <v>1</v>
      </c>
      <c r="R9" s="3" t="s">
        <v>34</v>
      </c>
      <c r="S9" s="3" t="s">
        <v>35</v>
      </c>
      <c r="T9" s="1">
        <v>2000</v>
      </c>
      <c r="U9" s="1" t="s">
        <v>36</v>
      </c>
      <c r="V9" s="3" t="s">
        <v>37</v>
      </c>
    </row>
    <row r="10" spans="1:22" ht="18" customHeight="1" x14ac:dyDescent="0.2">
      <c r="C10" s="1" t="str">
        <f>"30951"</f>
        <v>30951</v>
      </c>
      <c r="D10" s="3" t="s">
        <v>62</v>
      </c>
      <c r="E10" s="3" t="s">
        <v>41</v>
      </c>
      <c r="F10" s="1" t="s">
        <v>63</v>
      </c>
      <c r="G10" s="1">
        <v>66</v>
      </c>
      <c r="H10" s="1" t="str">
        <f>"9787301309513"</f>
        <v>9787301309513</v>
      </c>
      <c r="I10" s="1" t="s">
        <v>20</v>
      </c>
      <c r="J10" s="1" t="s">
        <v>21</v>
      </c>
      <c r="K10" s="1" t="s">
        <v>47</v>
      </c>
      <c r="L10" s="1">
        <v>202006</v>
      </c>
      <c r="M10" s="1">
        <v>10</v>
      </c>
      <c r="N10" s="1" t="s">
        <v>24</v>
      </c>
      <c r="O10" s="2">
        <v>44117.626875000002</v>
      </c>
      <c r="P10" s="1">
        <v>1</v>
      </c>
      <c r="Q10" s="1" t="str">
        <f>"1"</f>
        <v>1</v>
      </c>
      <c r="R10" s="3" t="s">
        <v>64</v>
      </c>
      <c r="S10" s="3" t="s">
        <v>65</v>
      </c>
      <c r="T10" s="1">
        <v>1500</v>
      </c>
      <c r="U10" s="1" t="s">
        <v>66</v>
      </c>
      <c r="V10" s="3" t="s">
        <v>67</v>
      </c>
    </row>
    <row r="11" spans="1:22" ht="18" customHeight="1" x14ac:dyDescent="0.2">
      <c r="C11" s="1" t="str">
        <f>"31109"</f>
        <v>31109</v>
      </c>
      <c r="D11" s="3" t="s">
        <v>68</v>
      </c>
      <c r="E11" s="3" t="s">
        <v>41</v>
      </c>
      <c r="F11" s="1" t="s">
        <v>69</v>
      </c>
      <c r="G11" s="1">
        <v>110</v>
      </c>
      <c r="H11" s="1" t="str">
        <f>"9787301311097"</f>
        <v>9787301311097</v>
      </c>
      <c r="I11" s="1" t="s">
        <v>20</v>
      </c>
      <c r="J11" s="1" t="s">
        <v>21</v>
      </c>
      <c r="K11" s="1" t="s">
        <v>31</v>
      </c>
      <c r="L11" s="1">
        <v>202007</v>
      </c>
      <c r="M11" s="1">
        <v>7</v>
      </c>
      <c r="N11" s="1" t="s">
        <v>24</v>
      </c>
      <c r="O11" s="2">
        <v>44116.702627314815</v>
      </c>
      <c r="P11" s="1">
        <v>1</v>
      </c>
      <c r="Q11" s="1" t="str">
        <f>"1"</f>
        <v>1</v>
      </c>
      <c r="R11" s="3" t="s">
        <v>70</v>
      </c>
      <c r="S11" s="3" t="s">
        <v>71</v>
      </c>
      <c r="T11" s="1">
        <v>2000</v>
      </c>
      <c r="U11" s="1" t="s">
        <v>72</v>
      </c>
      <c r="V11" s="3" t="s">
        <v>73</v>
      </c>
    </row>
    <row r="12" spans="1:22" ht="18" customHeight="1" x14ac:dyDescent="0.2">
      <c r="C12" s="1" t="str">
        <f>"31247"</f>
        <v>31247</v>
      </c>
      <c r="D12" s="3" t="s">
        <v>74</v>
      </c>
      <c r="E12" s="3" t="s">
        <v>76</v>
      </c>
      <c r="F12" s="1" t="s">
        <v>75</v>
      </c>
      <c r="G12" s="1">
        <v>60</v>
      </c>
      <c r="H12" s="1" t="str">
        <f>"9787301312476"</f>
        <v>9787301312476</v>
      </c>
      <c r="I12" s="1" t="s">
        <v>20</v>
      </c>
      <c r="J12" s="1" t="s">
        <v>21</v>
      </c>
      <c r="K12" s="1" t="s">
        <v>31</v>
      </c>
      <c r="L12" s="1">
        <v>202010</v>
      </c>
      <c r="M12" s="1">
        <v>11</v>
      </c>
      <c r="N12" s="1" t="s">
        <v>24</v>
      </c>
      <c r="O12" s="2">
        <v>44117.581400462965</v>
      </c>
      <c r="P12" s="1">
        <v>1</v>
      </c>
      <c r="Q12" s="1" t="str">
        <f>"1"</f>
        <v>1</v>
      </c>
      <c r="R12" s="3" t="s">
        <v>77</v>
      </c>
      <c r="S12" s="3" t="s">
        <v>78</v>
      </c>
      <c r="T12" s="1">
        <v>3000</v>
      </c>
      <c r="U12" s="1" t="s">
        <v>79</v>
      </c>
      <c r="V12" s="3" t="s">
        <v>80</v>
      </c>
    </row>
    <row r="13" spans="1:22" ht="18" customHeight="1" x14ac:dyDescent="0.2">
      <c r="C13" s="1" t="str">
        <f>"31442"</f>
        <v>31442</v>
      </c>
      <c r="D13" s="3" t="s">
        <v>95</v>
      </c>
      <c r="E13" s="3" t="s">
        <v>33</v>
      </c>
      <c r="F13" s="1" t="s">
        <v>96</v>
      </c>
      <c r="G13" s="1">
        <v>78</v>
      </c>
      <c r="H13" s="1" t="str">
        <f>"9787301314425"</f>
        <v>9787301314425</v>
      </c>
      <c r="I13" s="1" t="s">
        <v>20</v>
      </c>
      <c r="J13" s="1" t="s">
        <v>21</v>
      </c>
      <c r="K13" s="1" t="s">
        <v>31</v>
      </c>
      <c r="L13" s="1">
        <v>202008</v>
      </c>
      <c r="M13" s="1">
        <v>9</v>
      </c>
      <c r="N13" s="1" t="s">
        <v>24</v>
      </c>
      <c r="O13" s="2">
        <v>44118.560011574074</v>
      </c>
      <c r="P13" s="1">
        <v>1</v>
      </c>
      <c r="Q13" s="1" t="str">
        <f>"1"</f>
        <v>1</v>
      </c>
      <c r="R13" s="3" t="s">
        <v>97</v>
      </c>
      <c r="S13" s="3" t="s">
        <v>98</v>
      </c>
      <c r="T13" s="1">
        <v>2000</v>
      </c>
      <c r="U13" s="1" t="s">
        <v>99</v>
      </c>
      <c r="V13" s="3" t="s">
        <v>100</v>
      </c>
    </row>
    <row r="14" spans="1:22" ht="18" customHeight="1" x14ac:dyDescent="0.2">
      <c r="C14" s="1" t="str">
        <f>"31492"</f>
        <v>31492</v>
      </c>
      <c r="D14" s="3" t="s">
        <v>133</v>
      </c>
      <c r="E14" s="3" t="s">
        <v>136</v>
      </c>
      <c r="F14" s="1" t="s">
        <v>135</v>
      </c>
      <c r="G14" s="1">
        <v>55</v>
      </c>
      <c r="H14" s="1" t="str">
        <f>"9787301314920"</f>
        <v>9787301314920</v>
      </c>
      <c r="I14" s="1" t="s">
        <v>20</v>
      </c>
      <c r="J14" s="1" t="s">
        <v>21</v>
      </c>
      <c r="K14" s="1" t="s">
        <v>134</v>
      </c>
      <c r="L14" s="1">
        <v>202009</v>
      </c>
      <c r="M14" s="1">
        <v>8</v>
      </c>
      <c r="N14" s="1" t="s">
        <v>24</v>
      </c>
      <c r="O14" s="2">
        <v>44117.577743055554</v>
      </c>
      <c r="P14" s="1">
        <v>1</v>
      </c>
      <c r="Q14" s="1" t="str">
        <f>"1"</f>
        <v>1</v>
      </c>
      <c r="R14" s="3" t="s">
        <v>137</v>
      </c>
      <c r="S14" s="3" t="s">
        <v>138</v>
      </c>
      <c r="T14" s="1">
        <v>2100</v>
      </c>
      <c r="U14" s="1" t="s">
        <v>139</v>
      </c>
      <c r="V14" s="3" t="s">
        <v>140</v>
      </c>
    </row>
    <row r="15" spans="1:22" ht="18" customHeight="1" x14ac:dyDescent="0.2">
      <c r="C15" s="1" t="str">
        <f>"31517"</f>
        <v>31517</v>
      </c>
      <c r="D15" s="3" t="s">
        <v>161</v>
      </c>
      <c r="E15" s="3" t="s">
        <v>41</v>
      </c>
      <c r="F15" s="1" t="s">
        <v>162</v>
      </c>
      <c r="G15" s="1">
        <v>108</v>
      </c>
      <c r="H15" s="1" t="str">
        <f>"9787301315170"</f>
        <v>9787301315170</v>
      </c>
      <c r="I15" s="1" t="s">
        <v>20</v>
      </c>
      <c r="J15" s="1" t="s">
        <v>21</v>
      </c>
      <c r="K15" s="1" t="s">
        <v>134</v>
      </c>
      <c r="L15" s="1">
        <v>202009</v>
      </c>
      <c r="M15" s="1">
        <v>6</v>
      </c>
      <c r="N15" s="1" t="s">
        <v>24</v>
      </c>
      <c r="O15" s="2">
        <v>44117.529444444444</v>
      </c>
      <c r="P15" s="1">
        <v>1</v>
      </c>
      <c r="Q15" s="1" t="str">
        <f>"1"</f>
        <v>1</v>
      </c>
      <c r="R15" s="3" t="s">
        <v>163</v>
      </c>
      <c r="S15" s="3" t="s">
        <v>164</v>
      </c>
      <c r="T15" s="1">
        <v>1500</v>
      </c>
      <c r="U15" s="1" t="s">
        <v>165</v>
      </c>
      <c r="V15" s="3" t="s">
        <v>166</v>
      </c>
    </row>
    <row r="16" spans="1:22" ht="18" customHeight="1" x14ac:dyDescent="0.2">
      <c r="C16" s="1" t="str">
        <f>"31535"</f>
        <v>31535</v>
      </c>
      <c r="D16" s="3" t="s">
        <v>167</v>
      </c>
      <c r="E16" s="3" t="s">
        <v>41</v>
      </c>
      <c r="F16" s="1" t="s">
        <v>168</v>
      </c>
      <c r="G16" s="1">
        <v>48</v>
      </c>
      <c r="H16" s="1" t="str">
        <f>"9787301315354"</f>
        <v>9787301315354</v>
      </c>
      <c r="I16" s="1" t="s">
        <v>20</v>
      </c>
      <c r="J16" s="1" t="s">
        <v>21</v>
      </c>
      <c r="K16" s="1" t="s">
        <v>47</v>
      </c>
      <c r="L16" s="1">
        <v>202009</v>
      </c>
      <c r="M16" s="1">
        <v>13</v>
      </c>
      <c r="N16" s="1" t="s">
        <v>24</v>
      </c>
      <c r="O16" s="2">
        <v>44118.514270833337</v>
      </c>
      <c r="P16" s="1">
        <v>1</v>
      </c>
      <c r="Q16" s="1" t="str">
        <f>"1"</f>
        <v>1</v>
      </c>
      <c r="R16" s="3" t="s">
        <v>169</v>
      </c>
      <c r="S16" s="3" t="s">
        <v>170</v>
      </c>
      <c r="T16" s="1">
        <v>3500</v>
      </c>
      <c r="U16" s="1" t="s">
        <v>171</v>
      </c>
      <c r="V16" s="3" t="s">
        <v>172</v>
      </c>
    </row>
    <row r="17" spans="3:22" ht="18" customHeight="1" x14ac:dyDescent="0.2">
      <c r="C17" s="1" t="str">
        <f>"31556"</f>
        <v>31556</v>
      </c>
      <c r="D17" s="3" t="s">
        <v>179</v>
      </c>
      <c r="E17" s="3" t="s">
        <v>33</v>
      </c>
      <c r="F17" s="1" t="s">
        <v>180</v>
      </c>
      <c r="G17" s="1">
        <v>108</v>
      </c>
      <c r="H17" s="1" t="str">
        <f>"9787301315569"</f>
        <v>9787301315569</v>
      </c>
      <c r="I17" s="1" t="s">
        <v>20</v>
      </c>
      <c r="J17" s="1" t="s">
        <v>21</v>
      </c>
      <c r="K17" s="1" t="s">
        <v>31</v>
      </c>
      <c r="L17" s="1">
        <v>202008</v>
      </c>
      <c r="M17" s="1">
        <v>6</v>
      </c>
      <c r="N17" s="1" t="s">
        <v>24</v>
      </c>
      <c r="O17" s="2">
        <v>44119.444537037038</v>
      </c>
      <c r="P17" s="1">
        <v>1</v>
      </c>
      <c r="Q17" s="1" t="str">
        <f>"1"</f>
        <v>1</v>
      </c>
      <c r="R17" s="3" t="s">
        <v>181</v>
      </c>
      <c r="S17" s="3" t="s">
        <v>182</v>
      </c>
      <c r="T17" s="1">
        <v>2000</v>
      </c>
      <c r="U17" s="1" t="s">
        <v>183</v>
      </c>
      <c r="V17" s="3" t="s">
        <v>184</v>
      </c>
    </row>
    <row r="18" spans="3:22" ht="18" customHeight="1" x14ac:dyDescent="0.2">
      <c r="C18" s="1" t="str">
        <f>"31575"</f>
        <v>31575</v>
      </c>
      <c r="D18" s="3" t="s">
        <v>185</v>
      </c>
      <c r="E18" s="3" t="s">
        <v>41</v>
      </c>
      <c r="F18" s="1" t="s">
        <v>186</v>
      </c>
      <c r="G18" s="1">
        <v>59</v>
      </c>
      <c r="H18" s="1" t="str">
        <f>"9787301315750"</f>
        <v>9787301315750</v>
      </c>
      <c r="I18" s="1" t="s">
        <v>20</v>
      </c>
      <c r="J18" s="1" t="s">
        <v>21</v>
      </c>
      <c r="K18" s="1" t="s">
        <v>22</v>
      </c>
      <c r="L18" s="1">
        <v>202008</v>
      </c>
      <c r="M18" s="1">
        <v>9</v>
      </c>
      <c r="N18" s="1" t="s">
        <v>24</v>
      </c>
      <c r="O18" s="2">
        <v>44118.515451388892</v>
      </c>
      <c r="P18" s="1">
        <v>1</v>
      </c>
      <c r="Q18" s="1" t="str">
        <f>"1"</f>
        <v>1</v>
      </c>
      <c r="R18" s="3" t="s">
        <v>187</v>
      </c>
      <c r="S18" s="3" t="s">
        <v>188</v>
      </c>
      <c r="T18" s="1">
        <v>3000</v>
      </c>
      <c r="U18" s="1" t="s">
        <v>189</v>
      </c>
      <c r="V18" s="3" t="s">
        <v>190</v>
      </c>
    </row>
    <row r="19" spans="3:22" ht="18" customHeight="1" x14ac:dyDescent="0.2">
      <c r="C19" s="1" t="str">
        <f>"31599"</f>
        <v>31599</v>
      </c>
      <c r="D19" s="3" t="s">
        <v>198</v>
      </c>
      <c r="E19" s="3" t="s">
        <v>200</v>
      </c>
      <c r="F19" s="1" t="s">
        <v>199</v>
      </c>
      <c r="G19" s="1">
        <v>92</v>
      </c>
      <c r="H19" s="1" t="str">
        <f>"9787301315996"</f>
        <v>9787301315996</v>
      </c>
      <c r="I19" s="1" t="s">
        <v>20</v>
      </c>
      <c r="J19" s="1" t="s">
        <v>21</v>
      </c>
      <c r="K19" s="1" t="s">
        <v>47</v>
      </c>
      <c r="L19" s="1">
        <v>202009</v>
      </c>
      <c r="M19" s="1">
        <v>5</v>
      </c>
      <c r="N19" s="1" t="s">
        <v>24</v>
      </c>
      <c r="O19" s="2">
        <v>44118.427499999998</v>
      </c>
      <c r="P19" s="1">
        <v>1</v>
      </c>
      <c r="Q19" s="1" t="str">
        <f>"1"</f>
        <v>1</v>
      </c>
      <c r="R19" s="3" t="s">
        <v>201</v>
      </c>
      <c r="S19" s="3" t="s">
        <v>202</v>
      </c>
      <c r="T19" s="1">
        <v>3000</v>
      </c>
      <c r="U19" s="1" t="s">
        <v>203</v>
      </c>
      <c r="V19" s="3" t="s">
        <v>204</v>
      </c>
    </row>
    <row r="20" spans="3:22" ht="18" customHeight="1" x14ac:dyDescent="0.2">
      <c r="C20" s="1" t="str">
        <f>"31602"</f>
        <v>31602</v>
      </c>
      <c r="D20" s="3" t="s">
        <v>205</v>
      </c>
      <c r="E20" s="3" t="s">
        <v>41</v>
      </c>
      <c r="F20" s="1" t="s">
        <v>206</v>
      </c>
      <c r="G20" s="1">
        <v>59</v>
      </c>
      <c r="H20" s="1" t="str">
        <f>"9787301316023"</f>
        <v>9787301316023</v>
      </c>
      <c r="I20" s="1" t="s">
        <v>20</v>
      </c>
      <c r="J20" s="1" t="s">
        <v>21</v>
      </c>
      <c r="K20" s="1" t="s">
        <v>31</v>
      </c>
      <c r="L20" s="1">
        <v>202009</v>
      </c>
      <c r="M20" s="1">
        <v>15</v>
      </c>
      <c r="N20" s="1" t="s">
        <v>24</v>
      </c>
      <c r="O20" s="2">
        <v>44118.516134259262</v>
      </c>
      <c r="P20" s="1">
        <v>1</v>
      </c>
      <c r="Q20" s="1" t="str">
        <f>"1"</f>
        <v>1</v>
      </c>
      <c r="R20" s="3" t="s">
        <v>207</v>
      </c>
      <c r="S20" s="3" t="s">
        <v>208</v>
      </c>
      <c r="T20" s="1">
        <v>2000</v>
      </c>
      <c r="U20" s="1" t="s">
        <v>209</v>
      </c>
      <c r="V20" s="3" t="s">
        <v>210</v>
      </c>
    </row>
    <row r="21" spans="3:22" ht="18" customHeight="1" x14ac:dyDescent="0.2">
      <c r="C21" s="1" t="str">
        <f>"31639"</f>
        <v>31639</v>
      </c>
      <c r="D21" s="3" t="s">
        <v>211</v>
      </c>
      <c r="E21" s="3" t="s">
        <v>213</v>
      </c>
      <c r="F21" s="1" t="s">
        <v>212</v>
      </c>
      <c r="G21" s="1">
        <v>49</v>
      </c>
      <c r="H21" s="1" t="str">
        <f>"9787301316399"</f>
        <v>9787301316399</v>
      </c>
      <c r="I21" s="1" t="s">
        <v>20</v>
      </c>
      <c r="J21" s="1" t="s">
        <v>21</v>
      </c>
      <c r="K21" s="1" t="s">
        <v>31</v>
      </c>
      <c r="L21" s="1">
        <v>202010</v>
      </c>
      <c r="M21" s="1">
        <v>12</v>
      </c>
      <c r="N21" s="1" t="s">
        <v>24</v>
      </c>
      <c r="O21" s="2">
        <v>44119.536261574074</v>
      </c>
      <c r="P21" s="1">
        <v>1</v>
      </c>
      <c r="Q21" s="1" t="str">
        <f>"1"</f>
        <v>1</v>
      </c>
      <c r="R21" s="3" t="s">
        <v>214</v>
      </c>
      <c r="S21" s="3" t="s">
        <v>215</v>
      </c>
      <c r="T21" s="1">
        <v>2000</v>
      </c>
      <c r="U21" s="1" t="s">
        <v>216</v>
      </c>
      <c r="V21" s="3" t="s">
        <v>217</v>
      </c>
    </row>
    <row r="22" spans="3:22" ht="18" customHeight="1" x14ac:dyDescent="0.2">
      <c r="C22" s="1" t="str">
        <f>"2688602"</f>
        <v>2688602</v>
      </c>
      <c r="D22" s="3" t="s">
        <v>218</v>
      </c>
      <c r="E22" s="3" t="s">
        <v>41</v>
      </c>
      <c r="F22" s="1" t="s">
        <v>219</v>
      </c>
      <c r="G22" s="1">
        <v>59</v>
      </c>
      <c r="H22" s="1" t="str">
        <f>"9787301268865"</f>
        <v>9787301268865</v>
      </c>
      <c r="I22" s="1" t="s">
        <v>20</v>
      </c>
      <c r="J22" s="1" t="s">
        <v>21</v>
      </c>
      <c r="K22" s="1" t="s">
        <v>82</v>
      </c>
      <c r="L22" s="1">
        <v>201602</v>
      </c>
      <c r="M22" s="1">
        <v>8</v>
      </c>
      <c r="N22" s="1" t="s">
        <v>24</v>
      </c>
      <c r="O22" s="2">
        <v>44116.559108796297</v>
      </c>
      <c r="P22" s="1">
        <v>1</v>
      </c>
      <c r="Q22" s="1" t="str">
        <f>"7"</f>
        <v>7</v>
      </c>
      <c r="R22" s="3" t="s">
        <v>220</v>
      </c>
      <c r="S22" s="3" t="s">
        <v>221</v>
      </c>
      <c r="T22" s="1">
        <v>4000</v>
      </c>
      <c r="U22" s="1" t="s">
        <v>222</v>
      </c>
      <c r="V22" s="3" t="s">
        <v>223</v>
      </c>
    </row>
    <row r="23" spans="3:22" ht="18" customHeight="1" x14ac:dyDescent="0.2">
      <c r="C23" s="1" t="str">
        <f>"30021"</f>
        <v>30021</v>
      </c>
      <c r="D23" s="3" t="s">
        <v>38</v>
      </c>
      <c r="E23" s="3" t="s">
        <v>41</v>
      </c>
      <c r="F23" s="1" t="s">
        <v>40</v>
      </c>
      <c r="G23" s="1">
        <v>28</v>
      </c>
      <c r="H23" s="1" t="str">
        <f>"9787301300213"</f>
        <v>9787301300213</v>
      </c>
      <c r="I23" s="1" t="s">
        <v>39</v>
      </c>
      <c r="J23" s="1" t="s">
        <v>39</v>
      </c>
      <c r="K23" s="1" t="s">
        <v>22</v>
      </c>
      <c r="L23" s="1">
        <v>202009</v>
      </c>
      <c r="M23" s="1">
        <v>17</v>
      </c>
      <c r="N23" s="1" t="s">
        <v>24</v>
      </c>
      <c r="O23" s="2">
        <v>44119.445</v>
      </c>
      <c r="P23" s="1">
        <v>2</v>
      </c>
      <c r="Q23" s="1" t="str">
        <f>"1"</f>
        <v>1</v>
      </c>
      <c r="R23" s="3" t="s">
        <v>42</v>
      </c>
      <c r="S23" s="3" t="s">
        <v>43</v>
      </c>
      <c r="T23" s="1">
        <v>3000</v>
      </c>
      <c r="U23" s="1" t="s">
        <v>44</v>
      </c>
      <c r="V23" s="3" t="s">
        <v>45</v>
      </c>
    </row>
    <row r="24" spans="3:22" ht="18" customHeight="1" x14ac:dyDescent="0.2">
      <c r="C24" s="1" t="str">
        <f>"31443"</f>
        <v>31443</v>
      </c>
      <c r="D24" s="3" t="s">
        <v>101</v>
      </c>
      <c r="E24" s="3" t="s">
        <v>41</v>
      </c>
      <c r="F24" s="1" t="s">
        <v>102</v>
      </c>
      <c r="G24" s="1">
        <v>39</v>
      </c>
      <c r="H24" s="1" t="str">
        <f>"9787301314432"</f>
        <v>9787301314432</v>
      </c>
      <c r="I24" s="1" t="s">
        <v>39</v>
      </c>
      <c r="J24" s="1" t="s">
        <v>39</v>
      </c>
      <c r="K24" s="1" t="s">
        <v>82</v>
      </c>
      <c r="L24" s="1">
        <v>202008</v>
      </c>
      <c r="M24" s="1">
        <v>12</v>
      </c>
      <c r="N24" s="1" t="s">
        <v>24</v>
      </c>
      <c r="O24" s="2">
        <v>44117.541689814818</v>
      </c>
      <c r="P24" s="1">
        <v>1</v>
      </c>
      <c r="Q24" s="1" t="str">
        <f>"1"</f>
        <v>1</v>
      </c>
      <c r="R24" s="3" t="s">
        <v>103</v>
      </c>
      <c r="S24" s="3" t="s">
        <v>104</v>
      </c>
      <c r="T24" s="1">
        <v>1000</v>
      </c>
      <c r="U24" s="1" t="s">
        <v>105</v>
      </c>
      <c r="V24" s="3" t="s">
        <v>106</v>
      </c>
    </row>
    <row r="25" spans="3:22" ht="18" customHeight="1" x14ac:dyDescent="0.2">
      <c r="C25" s="1" t="str">
        <f>"31453"</f>
        <v>31453</v>
      </c>
      <c r="D25" s="3" t="s">
        <v>107</v>
      </c>
      <c r="E25" s="3" t="s">
        <v>109</v>
      </c>
      <c r="F25" s="1" t="s">
        <v>108</v>
      </c>
      <c r="G25" s="1">
        <v>48</v>
      </c>
      <c r="H25" s="1" t="str">
        <f>"9787301314531"</f>
        <v>9787301314531</v>
      </c>
      <c r="I25" s="1" t="s">
        <v>39</v>
      </c>
      <c r="J25" s="1" t="s">
        <v>39</v>
      </c>
      <c r="K25" s="1" t="s">
        <v>31</v>
      </c>
      <c r="L25" s="1">
        <v>202010</v>
      </c>
      <c r="M25" s="1">
        <v>12</v>
      </c>
      <c r="N25" s="1" t="s">
        <v>24</v>
      </c>
      <c r="O25" s="2">
        <v>44120.503379629627</v>
      </c>
      <c r="P25" s="1">
        <v>1</v>
      </c>
      <c r="Q25" s="1" t="str">
        <f>"1"</f>
        <v>1</v>
      </c>
      <c r="R25" s="3" t="s">
        <v>110</v>
      </c>
      <c r="S25" s="3" t="s">
        <v>111</v>
      </c>
      <c r="T25" s="1">
        <v>2000</v>
      </c>
      <c r="U25" s="1" t="s">
        <v>112</v>
      </c>
      <c r="V25" s="3" t="s">
        <v>113</v>
      </c>
    </row>
    <row r="26" spans="3:22" ht="18" customHeight="1" x14ac:dyDescent="0.2">
      <c r="C26" s="1" t="str">
        <f>"31456"</f>
        <v>31456</v>
      </c>
      <c r="D26" s="3" t="s">
        <v>114</v>
      </c>
      <c r="E26" s="3" t="s">
        <v>41</v>
      </c>
      <c r="F26" s="1" t="s">
        <v>115</v>
      </c>
      <c r="G26" s="1">
        <v>48</v>
      </c>
      <c r="H26" s="1" t="str">
        <f>"9787301314562"</f>
        <v>9787301314562</v>
      </c>
      <c r="I26" s="1" t="s">
        <v>39</v>
      </c>
      <c r="J26" s="1" t="s">
        <v>39</v>
      </c>
      <c r="K26" s="1" t="s">
        <v>47</v>
      </c>
      <c r="L26" s="1">
        <v>202009</v>
      </c>
      <c r="M26" s="1">
        <v>10</v>
      </c>
      <c r="N26" s="1" t="s">
        <v>24</v>
      </c>
      <c r="O26" s="2">
        <v>44117.500810185185</v>
      </c>
      <c r="P26" s="1">
        <v>1</v>
      </c>
      <c r="Q26" s="1" t="str">
        <f>"1"</f>
        <v>1</v>
      </c>
      <c r="R26" s="3" t="s">
        <v>116</v>
      </c>
      <c r="S26" s="3" t="s">
        <v>117</v>
      </c>
      <c r="T26" s="1">
        <v>1500</v>
      </c>
      <c r="U26" s="1" t="s">
        <v>112</v>
      </c>
      <c r="V26" s="3" t="s">
        <v>118</v>
      </c>
    </row>
    <row r="27" spans="3:22" ht="18" customHeight="1" x14ac:dyDescent="0.2">
      <c r="C27" s="1" t="str">
        <f>"31478"</f>
        <v>31478</v>
      </c>
      <c r="D27" s="3" t="s">
        <v>119</v>
      </c>
      <c r="E27" s="3" t="s">
        <v>121</v>
      </c>
      <c r="F27" s="1" t="s">
        <v>120</v>
      </c>
      <c r="G27" s="1">
        <v>49</v>
      </c>
      <c r="H27" s="1" t="str">
        <f>"9787301314784"</f>
        <v>9787301314784</v>
      </c>
      <c r="I27" s="1" t="s">
        <v>39</v>
      </c>
      <c r="J27" s="1" t="s">
        <v>39</v>
      </c>
      <c r="K27" s="1" t="s">
        <v>31</v>
      </c>
      <c r="L27" s="1">
        <v>202008</v>
      </c>
      <c r="M27" s="1">
        <v>12</v>
      </c>
      <c r="N27" s="1" t="s">
        <v>24</v>
      </c>
      <c r="O27" s="2">
        <v>44116.700555555559</v>
      </c>
      <c r="P27" s="1">
        <v>3</v>
      </c>
      <c r="Q27" s="1" t="str">
        <f>"1"</f>
        <v>1</v>
      </c>
      <c r="R27" s="3" t="s">
        <v>122</v>
      </c>
      <c r="S27" s="3" t="s">
        <v>123</v>
      </c>
      <c r="T27" s="1">
        <v>3000</v>
      </c>
      <c r="U27" s="1" t="s">
        <v>124</v>
      </c>
      <c r="V27" s="3" t="s">
        <v>125</v>
      </c>
    </row>
    <row r="28" spans="3:22" ht="18" customHeight="1" x14ac:dyDescent="0.2">
      <c r="C28" s="1" t="str">
        <f>"31486"</f>
        <v>31486</v>
      </c>
      <c r="D28" s="3" t="s">
        <v>126</v>
      </c>
      <c r="E28" s="3" t="s">
        <v>128</v>
      </c>
      <c r="F28" s="1" t="s">
        <v>127</v>
      </c>
      <c r="G28" s="1">
        <v>58</v>
      </c>
      <c r="H28" s="1" t="str">
        <f>"9787301314869"</f>
        <v>9787301314869</v>
      </c>
      <c r="I28" s="1" t="s">
        <v>39</v>
      </c>
      <c r="J28" s="1" t="s">
        <v>39</v>
      </c>
      <c r="K28" s="1" t="s">
        <v>82</v>
      </c>
      <c r="L28" s="1">
        <v>202009</v>
      </c>
      <c r="M28" s="1">
        <v>9</v>
      </c>
      <c r="N28" s="1" t="s">
        <v>24</v>
      </c>
      <c r="O28" s="2">
        <v>44117.530891203707</v>
      </c>
      <c r="P28" s="1">
        <v>2</v>
      </c>
      <c r="Q28" s="1" t="str">
        <f>"1"</f>
        <v>1</v>
      </c>
      <c r="R28" s="3" t="s">
        <v>129</v>
      </c>
      <c r="S28" s="3" t="s">
        <v>130</v>
      </c>
      <c r="T28" s="1">
        <v>200</v>
      </c>
      <c r="U28" s="1" t="s">
        <v>131</v>
      </c>
      <c r="V28" s="3" t="s">
        <v>132</v>
      </c>
    </row>
    <row r="29" spans="3:22" ht="18" customHeight="1" x14ac:dyDescent="0.2">
      <c r="C29" s="1" t="str">
        <f>"31501"</f>
        <v>31501</v>
      </c>
      <c r="D29" s="3" t="s">
        <v>147</v>
      </c>
      <c r="E29" s="3" t="s">
        <v>149</v>
      </c>
      <c r="F29" s="1" t="s">
        <v>148</v>
      </c>
      <c r="G29" s="1">
        <v>49</v>
      </c>
      <c r="H29" s="1" t="str">
        <f>"9787301315019"</f>
        <v>9787301315019</v>
      </c>
      <c r="I29" s="1" t="s">
        <v>39</v>
      </c>
      <c r="J29" s="1" t="s">
        <v>39</v>
      </c>
      <c r="K29" s="1" t="s">
        <v>82</v>
      </c>
      <c r="L29" s="1">
        <v>202008</v>
      </c>
      <c r="M29" s="1">
        <v>8</v>
      </c>
      <c r="N29" s="1" t="s">
        <v>24</v>
      </c>
      <c r="O29" s="2">
        <v>44120.562523148146</v>
      </c>
      <c r="P29" s="1">
        <v>2</v>
      </c>
      <c r="Q29" s="1" t="str">
        <f>"1"</f>
        <v>1</v>
      </c>
      <c r="R29" s="3" t="s">
        <v>150</v>
      </c>
      <c r="S29" s="3" t="s">
        <v>151</v>
      </c>
      <c r="T29" s="1">
        <v>2000</v>
      </c>
      <c r="U29" s="1" t="s">
        <v>152</v>
      </c>
      <c r="V29" s="3" t="s">
        <v>153</v>
      </c>
    </row>
    <row r="30" spans="3:22" ht="18" customHeight="1" x14ac:dyDescent="0.2">
      <c r="C30" s="1" t="str">
        <f>"31551"</f>
        <v>31551</v>
      </c>
      <c r="D30" s="3" t="s">
        <v>173</v>
      </c>
      <c r="E30" s="3" t="s">
        <v>41</v>
      </c>
      <c r="F30" s="1" t="s">
        <v>174</v>
      </c>
      <c r="G30" s="1">
        <v>58</v>
      </c>
      <c r="H30" s="1" t="str">
        <f>"9787301315514"</f>
        <v>9787301315514</v>
      </c>
      <c r="I30" s="1" t="s">
        <v>39</v>
      </c>
      <c r="J30" s="1" t="s">
        <v>39</v>
      </c>
      <c r="K30" s="1" t="s">
        <v>47</v>
      </c>
      <c r="L30" s="1">
        <v>202009</v>
      </c>
      <c r="M30" s="1">
        <v>9</v>
      </c>
      <c r="N30" s="1" t="s">
        <v>24</v>
      </c>
      <c r="O30" s="2">
        <v>44117.538935185185</v>
      </c>
      <c r="P30" s="1">
        <v>1</v>
      </c>
      <c r="Q30" s="1" t="str">
        <f>"1"</f>
        <v>1</v>
      </c>
      <c r="R30" s="3" t="s">
        <v>175</v>
      </c>
      <c r="S30" s="3" t="s">
        <v>176</v>
      </c>
      <c r="T30" s="1">
        <v>1000</v>
      </c>
      <c r="U30" s="1" t="s">
        <v>177</v>
      </c>
      <c r="V30" s="3" t="s">
        <v>178</v>
      </c>
    </row>
    <row r="31" spans="3:22" ht="18" customHeight="1" x14ac:dyDescent="0.2">
      <c r="C31" s="1" t="str">
        <f>"31584"</f>
        <v>31584</v>
      </c>
      <c r="D31" s="3" t="s">
        <v>191</v>
      </c>
      <c r="E31" s="3" t="s">
        <v>193</v>
      </c>
      <c r="F31" s="1" t="s">
        <v>192</v>
      </c>
      <c r="G31" s="1">
        <v>78</v>
      </c>
      <c r="H31" s="1" t="str">
        <f>"9787301315842"</f>
        <v>9787301315842</v>
      </c>
      <c r="I31" s="1" t="s">
        <v>39</v>
      </c>
      <c r="J31" s="1" t="s">
        <v>39</v>
      </c>
      <c r="K31" s="1" t="s">
        <v>82</v>
      </c>
      <c r="L31" s="1">
        <v>202009</v>
      </c>
      <c r="M31" s="1">
        <v>7</v>
      </c>
      <c r="N31" s="1" t="s">
        <v>24</v>
      </c>
      <c r="O31" s="2">
        <v>44117.499502314815</v>
      </c>
      <c r="P31" s="1">
        <v>2</v>
      </c>
      <c r="Q31" s="1" t="str">
        <f>"1"</f>
        <v>1</v>
      </c>
      <c r="R31" s="3" t="s">
        <v>194</v>
      </c>
      <c r="S31" s="3" t="s">
        <v>195</v>
      </c>
      <c r="T31" s="1">
        <v>2000</v>
      </c>
      <c r="U31" s="1" t="s">
        <v>196</v>
      </c>
      <c r="V31" s="3" t="s">
        <v>197</v>
      </c>
    </row>
  </sheetData>
  <sortState ref="A2:V31">
    <sortCondition ref="A2"/>
  </sortState>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新书入库查询-20201019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SunXH</dc:creator>
  <cp:lastModifiedBy>SunXH</cp:lastModifiedBy>
  <dcterms:created xsi:type="dcterms:W3CDTF">2020-10-19T00:19:21Z</dcterms:created>
  <dcterms:modified xsi:type="dcterms:W3CDTF">2020-10-19T00:31:08Z</dcterms:modified>
</cp:coreProperties>
</file>